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SV UNIPS s.r.o\2024\0. Vlastička\0. zamknout\3. ZŠ PROVAZNICKÁ\ZAMKNUTO\"/>
    </mc:Choice>
  </mc:AlternateContent>
  <xr:revisionPtr revIDLastSave="0" documentId="13_ncr:1_{3820A755-0E76-43CA-8C55-8E20DBE7FB1D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1 Pol'!$A$1:$Y$93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I49" i="1"/>
  <c r="BA81" i="12"/>
  <c r="BA57" i="12"/>
  <c r="G9" i="12"/>
  <c r="M9" i="12" s="1"/>
  <c r="M8" i="12" s="1"/>
  <c r="I9" i="12"/>
  <c r="I8" i="12" s="1"/>
  <c r="K9" i="12"/>
  <c r="K8" i="12" s="1"/>
  <c r="O9" i="12"/>
  <c r="Q9" i="12"/>
  <c r="V9" i="12"/>
  <c r="G11" i="12"/>
  <c r="I11" i="12"/>
  <c r="K11" i="12"/>
  <c r="M11" i="12"/>
  <c r="O11" i="12"/>
  <c r="O8" i="12" s="1"/>
  <c r="Q11" i="12"/>
  <c r="Q8" i="12" s="1"/>
  <c r="V11" i="12"/>
  <c r="V8" i="12" s="1"/>
  <c r="G13" i="12"/>
  <c r="G14" i="12"/>
  <c r="I14" i="12"/>
  <c r="I13" i="12" s="1"/>
  <c r="K14" i="12"/>
  <c r="K13" i="12" s="1"/>
  <c r="M14" i="12"/>
  <c r="O14" i="12"/>
  <c r="O13" i="12" s="1"/>
  <c r="Q14" i="12"/>
  <c r="Q13" i="12" s="1"/>
  <c r="V14" i="12"/>
  <c r="G16" i="12"/>
  <c r="I16" i="12"/>
  <c r="K16" i="12"/>
  <c r="M16" i="12"/>
  <c r="O16" i="12"/>
  <c r="Q16" i="12"/>
  <c r="V16" i="12"/>
  <c r="V13" i="12" s="1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8" i="12"/>
  <c r="G27" i="12" s="1"/>
  <c r="I28" i="12"/>
  <c r="I27" i="12" s="1"/>
  <c r="K28" i="12"/>
  <c r="K27" i="12" s="1"/>
  <c r="M28" i="12"/>
  <c r="M27" i="12" s="1"/>
  <c r="O28" i="12"/>
  <c r="O27" i="12" s="1"/>
  <c r="Q28" i="12"/>
  <c r="V28" i="12"/>
  <c r="G30" i="12"/>
  <c r="I30" i="12"/>
  <c r="K30" i="12"/>
  <c r="M30" i="12"/>
  <c r="O30" i="12"/>
  <c r="Q30" i="12"/>
  <c r="Q27" i="12" s="1"/>
  <c r="V30" i="12"/>
  <c r="V27" i="12" s="1"/>
  <c r="I31" i="12"/>
  <c r="K31" i="12"/>
  <c r="G32" i="12"/>
  <c r="I32" i="12"/>
  <c r="K32" i="12"/>
  <c r="M32" i="12"/>
  <c r="O32" i="12"/>
  <c r="O31" i="12" s="1"/>
  <c r="Q32" i="12"/>
  <c r="Q31" i="12" s="1"/>
  <c r="V32" i="12"/>
  <c r="V31" i="12" s="1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I36" i="12"/>
  <c r="K36" i="12"/>
  <c r="M36" i="12"/>
  <c r="O36" i="12"/>
  <c r="Q36" i="12"/>
  <c r="V36" i="12"/>
  <c r="G38" i="12"/>
  <c r="I38" i="12"/>
  <c r="K38" i="12"/>
  <c r="M38" i="12"/>
  <c r="G39" i="12"/>
  <c r="I39" i="12"/>
  <c r="K39" i="12"/>
  <c r="M39" i="12"/>
  <c r="O39" i="12"/>
  <c r="O38" i="12" s="1"/>
  <c r="Q39" i="12"/>
  <c r="Q38" i="12" s="1"/>
  <c r="V39" i="12"/>
  <c r="V38" i="12" s="1"/>
  <c r="G40" i="12"/>
  <c r="I40" i="12"/>
  <c r="G41" i="12"/>
  <c r="I41" i="12"/>
  <c r="K41" i="12"/>
  <c r="K40" i="12" s="1"/>
  <c r="M41" i="12"/>
  <c r="M40" i="12" s="1"/>
  <c r="O41" i="12"/>
  <c r="O40" i="12" s="1"/>
  <c r="Q41" i="12"/>
  <c r="Q40" i="12" s="1"/>
  <c r="V41" i="12"/>
  <c r="V40" i="12" s="1"/>
  <c r="G43" i="12"/>
  <c r="G42" i="12" s="1"/>
  <c r="I43" i="12"/>
  <c r="I42" i="12" s="1"/>
  <c r="K43" i="12"/>
  <c r="K42" i="12" s="1"/>
  <c r="M43" i="12"/>
  <c r="M42" i="12" s="1"/>
  <c r="O43" i="12"/>
  <c r="O42" i="12" s="1"/>
  <c r="Q43" i="12"/>
  <c r="V43" i="12"/>
  <c r="G44" i="12"/>
  <c r="I44" i="12"/>
  <c r="K44" i="12"/>
  <c r="M44" i="12"/>
  <c r="O44" i="12"/>
  <c r="Q44" i="12"/>
  <c r="Q42" i="12" s="1"/>
  <c r="V44" i="12"/>
  <c r="V42" i="12" s="1"/>
  <c r="G45" i="12"/>
  <c r="M45" i="12" s="1"/>
  <c r="I45" i="12"/>
  <c r="K45" i="12"/>
  <c r="O45" i="12"/>
  <c r="Q45" i="12"/>
  <c r="V45" i="12"/>
  <c r="I46" i="12"/>
  <c r="K46" i="12"/>
  <c r="O46" i="12"/>
  <c r="Q46" i="12"/>
  <c r="V46" i="12"/>
  <c r="G47" i="12"/>
  <c r="M47" i="12" s="1"/>
  <c r="M46" i="12" s="1"/>
  <c r="I47" i="12"/>
  <c r="K47" i="12"/>
  <c r="O47" i="12"/>
  <c r="Q47" i="12"/>
  <c r="V47" i="12"/>
  <c r="O52" i="12"/>
  <c r="Q52" i="12"/>
  <c r="G53" i="12"/>
  <c r="I53" i="12"/>
  <c r="K53" i="12"/>
  <c r="M53" i="12"/>
  <c r="O53" i="12"/>
  <c r="Q53" i="12"/>
  <c r="V53" i="12"/>
  <c r="V52" i="12" s="1"/>
  <c r="G55" i="12"/>
  <c r="G52" i="12" s="1"/>
  <c r="I55" i="12"/>
  <c r="I52" i="12" s="1"/>
  <c r="K55" i="12"/>
  <c r="K52" i="12" s="1"/>
  <c r="M55" i="12"/>
  <c r="M52" i="12" s="1"/>
  <c r="O55" i="12"/>
  <c r="Q55" i="12"/>
  <c r="V55" i="12"/>
  <c r="G56" i="12"/>
  <c r="I56" i="12"/>
  <c r="K56" i="12"/>
  <c r="M56" i="12"/>
  <c r="O56" i="12"/>
  <c r="Q56" i="12"/>
  <c r="V56" i="12"/>
  <c r="G59" i="12"/>
  <c r="M59" i="12" s="1"/>
  <c r="I59" i="12"/>
  <c r="K59" i="12"/>
  <c r="O59" i="12"/>
  <c r="Q59" i="12"/>
  <c r="V59" i="12"/>
  <c r="Q60" i="12"/>
  <c r="V60" i="12"/>
  <c r="G61" i="12"/>
  <c r="I61" i="12"/>
  <c r="K61" i="12"/>
  <c r="M61" i="12"/>
  <c r="O61" i="12"/>
  <c r="Q61" i="12"/>
  <c r="V61" i="12"/>
  <c r="G63" i="12"/>
  <c r="G60" i="12" s="1"/>
  <c r="I63" i="12"/>
  <c r="I60" i="12" s="1"/>
  <c r="K63" i="12"/>
  <c r="K60" i="12" s="1"/>
  <c r="M63" i="12"/>
  <c r="O63" i="12"/>
  <c r="O60" i="12" s="1"/>
  <c r="Q63" i="12"/>
  <c r="V63" i="12"/>
  <c r="G65" i="12"/>
  <c r="I65" i="12"/>
  <c r="K65" i="12"/>
  <c r="M65" i="12"/>
  <c r="O65" i="12"/>
  <c r="Q65" i="12"/>
  <c r="V65" i="12"/>
  <c r="G67" i="12"/>
  <c r="M67" i="12" s="1"/>
  <c r="I67" i="12"/>
  <c r="K67" i="12"/>
  <c r="O67" i="12"/>
  <c r="Q67" i="12"/>
  <c r="V67" i="12"/>
  <c r="V69" i="12"/>
  <c r="G70" i="12"/>
  <c r="M70" i="12" s="1"/>
  <c r="M69" i="12" s="1"/>
  <c r="I70" i="12"/>
  <c r="K70" i="12"/>
  <c r="O70" i="12"/>
  <c r="Q70" i="12"/>
  <c r="V70" i="12"/>
  <c r="G72" i="12"/>
  <c r="I72" i="12"/>
  <c r="I69" i="12" s="1"/>
  <c r="K72" i="12"/>
  <c r="K69" i="12" s="1"/>
  <c r="M72" i="12"/>
  <c r="O72" i="12"/>
  <c r="O69" i="12" s="1"/>
  <c r="Q72" i="12"/>
  <c r="Q69" i="12" s="1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6" i="12"/>
  <c r="M76" i="12" s="1"/>
  <c r="I76" i="12"/>
  <c r="I75" i="12" s="1"/>
  <c r="K76" i="12"/>
  <c r="O76" i="12"/>
  <c r="Q76" i="12"/>
  <c r="V76" i="12"/>
  <c r="G78" i="12"/>
  <c r="M78" i="12" s="1"/>
  <c r="I78" i="12"/>
  <c r="K78" i="12"/>
  <c r="K75" i="12" s="1"/>
  <c r="O78" i="12"/>
  <c r="O75" i="12" s="1"/>
  <c r="Q78" i="12"/>
  <c r="Q75" i="12" s="1"/>
  <c r="V78" i="12"/>
  <c r="V75" i="12" s="1"/>
  <c r="AE83" i="12"/>
  <c r="F41" i="1" s="1"/>
  <c r="I20" i="1"/>
  <c r="I18" i="1"/>
  <c r="I17" i="1"/>
  <c r="I16" i="1"/>
  <c r="J28" i="1"/>
  <c r="J26" i="1"/>
  <c r="G38" i="1"/>
  <c r="F38" i="1"/>
  <c r="J23" i="1"/>
  <c r="J24" i="1"/>
  <c r="J25" i="1"/>
  <c r="J27" i="1"/>
  <c r="E24" i="1"/>
  <c r="E26" i="1"/>
  <c r="F40" i="1" l="1"/>
  <c r="F39" i="1"/>
  <c r="M75" i="12"/>
  <c r="M13" i="12"/>
  <c r="M31" i="12"/>
  <c r="M60" i="12"/>
  <c r="G69" i="12"/>
  <c r="G31" i="12"/>
  <c r="G46" i="12"/>
  <c r="G8" i="12"/>
  <c r="G75" i="12"/>
  <c r="AF83" i="12"/>
  <c r="I60" i="1" l="1"/>
  <c r="G83" i="12"/>
  <c r="G41" i="1"/>
  <c r="H41" i="1" s="1"/>
  <c r="I41" i="1" s="1"/>
  <c r="G39" i="1"/>
  <c r="G42" i="1" s="1"/>
  <c r="G25" i="1" s="1"/>
  <c r="A25" i="1" s="1"/>
  <c r="G40" i="1"/>
  <c r="F42" i="1"/>
  <c r="H40" i="1"/>
  <c r="I40" i="1" s="1"/>
  <c r="J39" i="1"/>
  <c r="J42" i="1" s="1"/>
  <c r="J40" i="1"/>
  <c r="A26" i="1" l="1"/>
  <c r="G26" i="1"/>
  <c r="H39" i="1"/>
  <c r="H42" i="1" s="1"/>
  <c r="G28" i="1"/>
  <c r="G23" i="1"/>
  <c r="A23" i="1" s="1"/>
  <c r="G24" i="1" s="1"/>
  <c r="A27" i="1" s="1"/>
  <c r="I19" i="1"/>
  <c r="I21" i="1" s="1"/>
  <c r="I61" i="1"/>
  <c r="A24" i="1"/>
  <c r="I39" i="1" l="1"/>
  <c r="I42" i="1" s="1"/>
  <c r="J41" i="1" s="1"/>
  <c r="J60" i="1"/>
  <c r="J58" i="1"/>
  <c r="J50" i="1"/>
  <c r="J53" i="1"/>
  <c r="J56" i="1"/>
  <c r="J55" i="1"/>
  <c r="J54" i="1"/>
  <c r="J49" i="1"/>
  <c r="J52" i="1"/>
  <c r="J57" i="1"/>
  <c r="J51" i="1"/>
  <c r="J59" i="1"/>
  <c r="G29" i="1"/>
  <c r="G27" i="1" s="1"/>
  <c r="A29" i="1"/>
  <c r="J6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DEC9EA7F-932F-4D5C-8BB5-46FC4650CD8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90DF83E-C5FB-4873-A802-8497A850BF13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<sst xmlns="http://schemas.openxmlformats.org/spreadsheetml/2006/main" count="535" uniqueCount="224">
  <si>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</si>
  <si>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</si>
  <si>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</si>
  <si>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</si>
  <si>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</si>
  <si>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</si>
  <si>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</si>
  <si>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</si>
  <si>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</si>
  <si>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</si>
  <si>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</si>
  <si>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</si>
  <si>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</si>
  <si>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</si>
  <si>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</si>
  <si>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</si>
  <si>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</si>
  <si>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</si>
  <si>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</si>
  <si>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</si>
  <si>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</si>
  <si>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</si>
  <si>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</si>
  <si>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</si>
  <si>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</si>
  <si>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</si>
  <si>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</si>
  <si>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</si>
  <si>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</si>
  <si>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</si>
  <si>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</si>
  <si>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</si>
  <si>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</si>
  <si>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</si>
  <si>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</si>
  <si>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</si>
  <si>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</si>
  <si>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</si>
  <si>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</si>
  <si>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</si>
  <si>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</si>
  <si>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</si>
  <si>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</si>
  <si>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</si>
  <si>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Architektonicko-stavební řešení</t>
  </si>
  <si>
    <t>SO 01</t>
  </si>
  <si>
    <t>Oprava podlahy na chodbě 3NP</t>
  </si>
  <si>
    <t>Objekt:</t>
  </si>
  <si>
    <t>Rozpočet:</t>
  </si>
  <si>
    <t>W62-2024</t>
  </si>
  <si>
    <t>ZŠ Provaznická 64, Ostrava - Hrabůvka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</si>
  <si>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</si>
  <si>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</si>
  <si>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</si>
  <si>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</si>
  <si>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</si>
  <si>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</si>
  <si>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</si>
  <si>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</si>
  <si>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</si>
  <si>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</si>
  <si>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</si>
  <si>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</si>
  <si>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</si>
  <si>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</si>
  <si>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</si>
  <si>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</si>
  <si>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</si>
  <si>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766</t>
  </si>
  <si>
    <t>Konstrukce truhlářské</t>
  </si>
  <si>
    <t>775</t>
  </si>
  <si>
    <t>Podlahy vlysové a parketové</t>
  </si>
  <si>
    <t>776</t>
  </si>
  <si>
    <t>Podlahy povlakové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</si>
  <si>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</si>
  <si>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</si>
  <si>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</si>
  <si>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</si>
  <si>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</si>
  <si>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</si>
  <si>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</si>
  <si>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</si>
  <si>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</si>
  <si>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</si>
  <si>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</si>
  <si>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</si>
  <si>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</si>
  <si>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</si>
  <si>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</si>
  <si>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</si>
  <si>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</si>
  <si>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</si>
  <si>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</si>
  <si>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</si>
  <si>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</si>
  <si>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</si>
  <si>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</si>
  <si>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</si>
  <si>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</si>
  <si>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</si>
  <si>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</si>
  <si>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</si>
  <si>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</si>
  <si>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</si>
  <si>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</si>
  <si>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</si>
  <si>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</si>
  <si>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</si>
  <si>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</si>
  <si>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602031101R00</t>
  </si>
  <si>
    <t xml:space="preserve">Přilnavostní a penetrační nátěr stěn </t>
  </si>
  <si>
    <t>m2</t>
  </si>
  <si>
    <t>RTS 24/ I</t>
  </si>
  <si>
    <t>Práce</t>
  </si>
  <si>
    <t>Běžná</t>
  </si>
  <si>
    <t>POL1_</t>
  </si>
  <si>
    <t>soklový pásek : (143,4+22,6)*0,15</t>
  </si>
  <si>
    <t>VV</t>
  </si>
  <si>
    <t>612421637R00</t>
  </si>
  <si>
    <t>Omítka vnitřní zdiva, MVC, štuková</t>
  </si>
  <si>
    <t>631317105R00</t>
  </si>
  <si>
    <t>Řezání dilatační spáry hl. 0-50 mm, tl. 25 mm, beton prostý</t>
  </si>
  <si>
    <t>m</t>
  </si>
  <si>
    <t>jalová spára : 60</t>
  </si>
  <si>
    <t>631343891R00</t>
  </si>
  <si>
    <t xml:space="preserve">Penetrace hloubková </t>
  </si>
  <si>
    <t>A : 241,6</t>
  </si>
  <si>
    <t>B : 36,5</t>
  </si>
  <si>
    <t>632411110R00</t>
  </si>
  <si>
    <t>Samonivelační stěrka, ruční zpracování tl. 10 mm</t>
  </si>
  <si>
    <t>632411150RU1</t>
  </si>
  <si>
    <t>Potěr ze SMS, ruční zpracování, tl. 50 mm</t>
  </si>
  <si>
    <t>713191221R00</t>
  </si>
  <si>
    <t>Dilatační pásek podél stěn včetně dodávky</t>
  </si>
  <si>
    <t>632411110R0X</t>
  </si>
  <si>
    <t>Samonivelační stěrka,vyztužena vlákny, penetrace</t>
  </si>
  <si>
    <t>Vlastní</t>
  </si>
  <si>
    <t>952901111R00</t>
  </si>
  <si>
    <t>Vyčištění budov o výšce podlaží do 4 m</t>
  </si>
  <si>
    <t>241,6+36,5</t>
  </si>
  <si>
    <t>95-001.RXX</t>
  </si>
  <si>
    <t>Vysoučeš vč. zástěn na schodišti</t>
  </si>
  <si>
    <t>soub</t>
  </si>
  <si>
    <t>Indiv</t>
  </si>
  <si>
    <t>965042141RT1</t>
  </si>
  <si>
    <t>Bourání mazanin betonových tl. 10 cm, nad 4 m2 ručně tl. mazaniny 5 - 8 cm</t>
  </si>
  <si>
    <t>m3</t>
  </si>
  <si>
    <t>279,2*0,03</t>
  </si>
  <si>
    <t>965081713RT1</t>
  </si>
  <si>
    <t>Bourání dlažeb keramických tl.10 mm, nad 1 m2 ručně, dlaždice keramické</t>
  </si>
  <si>
    <t>965081702R00</t>
  </si>
  <si>
    <t xml:space="preserve">Bourání soklíků z dlažeb keramických </t>
  </si>
  <si>
    <t>978013191R00</t>
  </si>
  <si>
    <t>Otlučení omítek vnitřních stěn v rozsahu do 100 %</t>
  </si>
  <si>
    <t>999281105R00</t>
  </si>
  <si>
    <t>Přesun hmot pro opravy a údržbu do výšky 6 m</t>
  </si>
  <si>
    <t>t</t>
  </si>
  <si>
    <t>Přesun hmot</t>
  </si>
  <si>
    <t>POL7_</t>
  </si>
  <si>
    <t>711140101R00</t>
  </si>
  <si>
    <t>Odstranění izolace proti vlhkosti na ploše vodorovné, asfaltové pásy přitavením, 1 vrstva</t>
  </si>
  <si>
    <t>766662811R00</t>
  </si>
  <si>
    <t>Demontáž prahů dveří 1křídlových vč. očištění a uskladnění pro zpětné použití</t>
  </si>
  <si>
    <t>kus</t>
  </si>
  <si>
    <t>766695213R00</t>
  </si>
  <si>
    <t xml:space="preserve">Montáž prahů dveří jednokřídlových </t>
  </si>
  <si>
    <t>998766101R00</t>
  </si>
  <si>
    <t>Přesun hmot pro truhlářské konstr., výšky do 6 m</t>
  </si>
  <si>
    <t>775540040RAC</t>
  </si>
  <si>
    <t>D+M podlaha vinylová lepená vč. soklové lišty</t>
  </si>
  <si>
    <t>Součtová</t>
  </si>
  <si>
    <t>Agregovaná položka</t>
  </si>
  <si>
    <t>POL2_</t>
  </si>
  <si>
    <t>- vinylová podlaha , R10, klasifikace 33, tl. 2,2-2,5 mm, nášlapná vrstva 0,5-0,6 mm</t>
  </si>
  <si>
    <t>POP</t>
  </si>
  <si>
    <t>- minimání cena krytiny 750,-/m2</t>
  </si>
  <si>
    <t>766-002.RXX</t>
  </si>
  <si>
    <t>D+M dilatační šípová lišta z tvrzenéh mmo PVC v.25 mm</t>
  </si>
  <si>
    <t>spoj PVC a vinylové krytiny : 15,38</t>
  </si>
  <si>
    <t>766-003.RXX</t>
  </si>
  <si>
    <t xml:space="preserve">D+M zásuvná lišta elox. hliník </t>
  </si>
  <si>
    <t>776520030RAB</t>
  </si>
  <si>
    <t>Podlaha povlaková z PVC antistatická, soklík podlahovina tl. 2,0 mm</t>
  </si>
  <si>
    <t>PVC s požadavkem elektrostaticky vodivé provedení, nášlapná vrstva 0,8 mm, tř. 34 vč. soklové lišty MDF folie v. 40 mm v barvě krytiny.</t>
  </si>
  <si>
    <t>998776201R00</t>
  </si>
  <si>
    <t>Přesun hmot pro podlahy povlakové, výšky do 6 m</t>
  </si>
  <si>
    <t>783812190R00</t>
  </si>
  <si>
    <t>Nátěr olejový omítek stěn, napuštění</t>
  </si>
  <si>
    <t>soklový pásek : (143,4+22,6)*0,3</t>
  </si>
  <si>
    <t>783814110R00</t>
  </si>
  <si>
    <t>Nátěr olejový omyvatelný dvojnásobný bílý</t>
  </si>
  <si>
    <t>soklový pásek : (143,4+22,6)*0,3/2</t>
  </si>
  <si>
    <t>783814130R00</t>
  </si>
  <si>
    <t>Nátěr olejový omyvatelný dvojnásobný barevný oranžový</t>
  </si>
  <si>
    <t>783950010RAB</t>
  </si>
  <si>
    <t>Oprava nátěrů kovových konstrukcí syntet. lakem odstranění, odrezivění, 1x krycí + 1x email</t>
  </si>
  <si>
    <t>ocelová dilatace : 15,4*0,3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</si>
  <si>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</si>
  <si>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</si>
  <si>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</si>
  <si>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</si>
  <si>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</si>
  <si>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</si>
  <si>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</si>
  <si>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</si>
  <si>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</si>
  <si>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</si>
  <si>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 xml:space="preserve">Poplatek za uložení suti 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</si>
  <si>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</si>
  <si>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</si>
  <si>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</si>
  <si>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</si>
  <si>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</si>
  <si>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 vč. zabezpečení.</t>
  </si>
  <si>
    <t>005124010R</t>
  </si>
  <si>
    <t>Koordinační a kompletační činnost</t>
  </si>
  <si>
    <t>Koordinace stavebních a technologických dodávek stavby.</t>
  </si>
  <si>
    <t/>
  </si>
  <si>
    <t>Kompletační činnost (dodržování BOZP, úklid, vzorkování, dokumentace skutečného provední stavby, aj..)</t>
  </si>
  <si>
    <t>SUM</t>
  </si>
  <si>
    <t>Poznámky uchazeče k zadání</t>
  </si>
  <si>
    <t>POPUZIV</t>
  </si>
  <si>
    <t>- soklová lišta MDF 40 mm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</si>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</sst>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0" fontId="18" fillId="0" borderId="0" xfId="0" applyFont="1" applyAlignment="1">
      <alignment horizontal="center" vertical="top" shrinkToFit="1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opLeftCell="B7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3" t="s">
        <v>4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7" t="s">
        <v>24</v>
      </c>
      <c r="C2" s="78"/>
      <c r="D2" s="79" t="s">
        <v>49</v>
      </c>
      <c r="E2" s="239" t="s">
        <v>50</v>
      </c>
      <c r="F2" s="240"/>
      <c r="G2" s="240"/>
      <c r="H2" s="240"/>
      <c r="I2" s="240"/>
      <c r="J2" s="241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2" t="s">
        <v>46</v>
      </c>
      <c r="F3" s="243"/>
      <c r="G3" s="243"/>
      <c r="H3" s="243"/>
      <c r="I3" s="243"/>
      <c r="J3" s="244"/>
    </row>
    <row r="4" spans="1:15" ht="23.25" customHeight="1" x14ac:dyDescent="0.2">
      <c r="A4" s="76">
        <v>3777</v>
      </c>
      <c r="B4" s="82" t="s">
        <v>48</v>
      </c>
      <c r="C4" s="83"/>
      <c r="D4" s="84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23</v>
      </c>
      <c r="D5" s="227"/>
      <c r="E5" s="228"/>
      <c r="F5" s="228"/>
      <c r="G5" s="228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9"/>
      <c r="E6" s="230"/>
      <c r="F6" s="230"/>
      <c r="G6" s="230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1"/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6"/>
      <c r="E11" s="246"/>
      <c r="F11" s="246"/>
      <c r="G11" s="246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1"/>
      <c r="E12" s="221"/>
      <c r="F12" s="221"/>
      <c r="G12" s="221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5"/>
      <c r="F13" s="226"/>
      <c r="G13" s="22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5"/>
      <c r="F15" s="245"/>
      <c r="G15" s="247"/>
      <c r="H15" s="247"/>
      <c r="I15" s="247" t="s">
        <v>31</v>
      </c>
      <c r="J15" s="248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SUMIF(F49:F60,A16,I49:I60)+SUMIF(F49:F60,"PSU",I49:I60)</f>
        <v>0</v>
      </c>
      <c r="J16" s="21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SUMIF(F49:F60,A17,I49:I60)</f>
        <v>0</v>
      </c>
      <c r="J17" s="21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SUMIF(F49:F60,A18,I49:I60)</f>
        <v>0</v>
      </c>
      <c r="J18" s="212"/>
    </row>
    <row r="19" spans="1:10" ht="23.25" customHeight="1" x14ac:dyDescent="0.2">
      <c r="A19" s="139" t="s">
        <v>79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SUMIF(F49:F60,A19,I49:I60)</f>
        <v>0</v>
      </c>
      <c r="J19" s="212"/>
    </row>
    <row r="20" spans="1:10" ht="23.25" customHeight="1" x14ac:dyDescent="0.2">
      <c r="A20" s="139" t="s">
        <v>80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SUMIF(F49:F60,A20,I49:I60)</f>
        <v>0</v>
      </c>
      <c r="J20" s="212"/>
    </row>
    <row r="21" spans="1:10" ht="23.25" customHeight="1" x14ac:dyDescent="0.2">
      <c r="A21" s="2"/>
      <c r="B21" s="48" t="s">
        <v>31</v>
      </c>
      <c r="C21" s="64"/>
      <c r="D21" s="65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6">
        <f>A23</f>
        <v>0</v>
      </c>
      <c r="H24" s="207"/>
      <c r="I24" s="20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6">
        <f>A25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8">
        <f>CenaCelkem-(ZakladDPHSni+DPHSni+ZakladDPHZakl+DPHZakl)</f>
        <v>0</v>
      </c>
      <c r="H27" s="238"/>
      <c r="I27" s="238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6">
        <f>ZakladDPHSniVypocet+ZakladDPHZaklVypocet</f>
        <v>0</v>
      </c>
      <c r="H28" s="216"/>
      <c r="I28" s="216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5">
        <f>A27</f>
        <v>0</v>
      </c>
      <c r="H29" s="215"/>
      <c r="I29" s="215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200"/>
      <c r="D39" s="200"/>
      <c r="E39" s="200"/>
      <c r="F39" s="99">
        <f>'SO 01 1 Pol'!AE83</f>
        <v>0</v>
      </c>
      <c r="G39" s="100">
        <f>'SO 01 1 Pol'!AF83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 t="s">
        <v>45</v>
      </c>
      <c r="C40" s="201" t="s">
        <v>46</v>
      </c>
      <c r="D40" s="201"/>
      <c r="E40" s="201"/>
      <c r="F40" s="104">
        <f>'SO 01 1 Pol'!AE83</f>
        <v>0</v>
      </c>
      <c r="G40" s="105">
        <f>'SO 01 1 Pol'!AF83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hidden="1" customHeight="1" x14ac:dyDescent="0.2">
      <c r="A41" s="88">
        <v>3</v>
      </c>
      <c r="B41" s="107" t="s">
        <v>43</v>
      </c>
      <c r="C41" s="200" t="s">
        <v>44</v>
      </c>
      <c r="D41" s="200"/>
      <c r="E41" s="200"/>
      <c r="F41" s="108">
        <f>'SO 01 1 Pol'!AE83</f>
        <v>0</v>
      </c>
      <c r="G41" s="101">
        <f>'SO 01 1 Pol'!AF83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hidden="1" customHeight="1" x14ac:dyDescent="0.2">
      <c r="A42" s="88"/>
      <c r="B42" s="202" t="s">
        <v>52</v>
      </c>
      <c r="C42" s="203"/>
      <c r="D42" s="203"/>
      <c r="E42" s="204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 t="e">
        <f ca="1">SUMIF(A39:A41,"=1",J39:J41)</f>
        <v>#NAME?</v>
      </c>
    </row>
    <row r="46" spans="1:10" ht="15.75" x14ac:dyDescent="0.25">
      <c r="B46" s="120" t="s">
        <v>54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56</v>
      </c>
      <c r="C49" s="198" t="s">
        <v>57</v>
      </c>
      <c r="D49" s="199"/>
      <c r="E49" s="199"/>
      <c r="F49" s="135" t="s">
        <v>26</v>
      </c>
      <c r="G49" s="136"/>
      <c r="H49" s="136"/>
      <c r="I49" s="136">
        <f>'SO 01 1 Pol'!G8</f>
        <v>0</v>
      </c>
      <c r="J49" s="132" t="str">
        <f>IF(I61=0,"",I49/I61*100)</f>
        <v/>
      </c>
    </row>
    <row r="50" spans="1:10" ht="36.75" customHeight="1" x14ac:dyDescent="0.2">
      <c r="A50" s="123"/>
      <c r="B50" s="128" t="s">
        <v>58</v>
      </c>
      <c r="C50" s="198" t="s">
        <v>59</v>
      </c>
      <c r="D50" s="199"/>
      <c r="E50" s="199"/>
      <c r="F50" s="135" t="s">
        <v>26</v>
      </c>
      <c r="G50" s="136"/>
      <c r="H50" s="136"/>
      <c r="I50" s="136">
        <f>'SO 01 1 Pol'!G13</f>
        <v>0</v>
      </c>
      <c r="J50" s="132" t="str">
        <f>IF(I61=0,"",I50/I61*100)</f>
        <v/>
      </c>
    </row>
    <row r="51" spans="1:10" ht="36.75" customHeight="1" x14ac:dyDescent="0.2">
      <c r="A51" s="123"/>
      <c r="B51" s="128" t="s">
        <v>60</v>
      </c>
      <c r="C51" s="198" t="s">
        <v>61</v>
      </c>
      <c r="D51" s="199"/>
      <c r="E51" s="199"/>
      <c r="F51" s="135" t="s">
        <v>26</v>
      </c>
      <c r="G51" s="136"/>
      <c r="H51" s="136"/>
      <c r="I51" s="136">
        <f>'SO 01 1 Pol'!G27</f>
        <v>0</v>
      </c>
      <c r="J51" s="132" t="str">
        <f>IF(I61=0,"",I51/I61*100)</f>
        <v/>
      </c>
    </row>
    <row r="52" spans="1:10" ht="36.75" customHeight="1" x14ac:dyDescent="0.2">
      <c r="A52" s="123"/>
      <c r="B52" s="128" t="s">
        <v>62</v>
      </c>
      <c r="C52" s="198" t="s">
        <v>63</v>
      </c>
      <c r="D52" s="199"/>
      <c r="E52" s="199"/>
      <c r="F52" s="135" t="s">
        <v>26</v>
      </c>
      <c r="G52" s="136"/>
      <c r="H52" s="136"/>
      <c r="I52" s="136">
        <f>'SO 01 1 Pol'!G31</f>
        <v>0</v>
      </c>
      <c r="J52" s="132" t="str">
        <f>IF(I61=0,"",I52/I61*100)</f>
        <v/>
      </c>
    </row>
    <row r="53" spans="1:10" ht="36.75" customHeight="1" x14ac:dyDescent="0.2">
      <c r="A53" s="123"/>
      <c r="B53" s="128" t="s">
        <v>64</v>
      </c>
      <c r="C53" s="198" t="s">
        <v>65</v>
      </c>
      <c r="D53" s="199"/>
      <c r="E53" s="199"/>
      <c r="F53" s="135" t="s">
        <v>26</v>
      </c>
      <c r="G53" s="136"/>
      <c r="H53" s="136"/>
      <c r="I53" s="136">
        <f>'SO 01 1 Pol'!G38</f>
        <v>0</v>
      </c>
      <c r="J53" s="132" t="str">
        <f>IF(I61=0,"",I53/I61*100)</f>
        <v/>
      </c>
    </row>
    <row r="54" spans="1:10" ht="36.75" customHeight="1" x14ac:dyDescent="0.2">
      <c r="A54" s="123"/>
      <c r="B54" s="128" t="s">
        <v>66</v>
      </c>
      <c r="C54" s="198" t="s">
        <v>67</v>
      </c>
      <c r="D54" s="199"/>
      <c r="E54" s="199"/>
      <c r="F54" s="135" t="s">
        <v>27</v>
      </c>
      <c r="G54" s="136"/>
      <c r="H54" s="136"/>
      <c r="I54" s="136">
        <f>'SO 01 1 Pol'!G40</f>
        <v>0</v>
      </c>
      <c r="J54" s="132" t="str">
        <f>IF(I61=0,"",I54/I61*100)</f>
        <v/>
      </c>
    </row>
    <row r="55" spans="1:10" ht="36.75" customHeight="1" x14ac:dyDescent="0.2">
      <c r="A55" s="123"/>
      <c r="B55" s="128" t="s">
        <v>68</v>
      </c>
      <c r="C55" s="198" t="s">
        <v>69</v>
      </c>
      <c r="D55" s="199"/>
      <c r="E55" s="199"/>
      <c r="F55" s="135" t="s">
        <v>27</v>
      </c>
      <c r="G55" s="136"/>
      <c r="H55" s="136"/>
      <c r="I55" s="136">
        <f>'SO 01 1 Pol'!G42</f>
        <v>0</v>
      </c>
      <c r="J55" s="132" t="str">
        <f>IF(I61=0,"",I55/I61*100)</f>
        <v/>
      </c>
    </row>
    <row r="56" spans="1:10" ht="36.75" customHeight="1" x14ac:dyDescent="0.2">
      <c r="A56" s="123"/>
      <c r="B56" s="128" t="s">
        <v>70</v>
      </c>
      <c r="C56" s="198" t="s">
        <v>71</v>
      </c>
      <c r="D56" s="199"/>
      <c r="E56" s="199"/>
      <c r="F56" s="135" t="s">
        <v>27</v>
      </c>
      <c r="G56" s="136"/>
      <c r="H56" s="136"/>
      <c r="I56" s="136">
        <f>'SO 01 1 Pol'!G46</f>
        <v>0</v>
      </c>
      <c r="J56" s="132" t="str">
        <f>IF(I61=0,"",I56/I61*100)</f>
        <v/>
      </c>
    </row>
    <row r="57" spans="1:10" ht="36.75" customHeight="1" x14ac:dyDescent="0.2">
      <c r="A57" s="123"/>
      <c r="B57" s="128" t="s">
        <v>72</v>
      </c>
      <c r="C57" s="198" t="s">
        <v>73</v>
      </c>
      <c r="D57" s="199"/>
      <c r="E57" s="199"/>
      <c r="F57" s="135" t="s">
        <v>27</v>
      </c>
      <c r="G57" s="136"/>
      <c r="H57" s="136"/>
      <c r="I57" s="136">
        <f>'SO 01 1 Pol'!G52</f>
        <v>0</v>
      </c>
      <c r="J57" s="132" t="str">
        <f>IF(I61=0,"",I57/I61*100)</f>
        <v/>
      </c>
    </row>
    <row r="58" spans="1:10" ht="36.75" customHeight="1" x14ac:dyDescent="0.2">
      <c r="A58" s="123"/>
      <c r="B58" s="128" t="s">
        <v>74</v>
      </c>
      <c r="C58" s="198" t="s">
        <v>75</v>
      </c>
      <c r="D58" s="199"/>
      <c r="E58" s="199"/>
      <c r="F58" s="135" t="s">
        <v>27</v>
      </c>
      <c r="G58" s="136"/>
      <c r="H58" s="136"/>
      <c r="I58" s="136">
        <f>'SO 01 1 Pol'!G60</f>
        <v>0</v>
      </c>
      <c r="J58" s="132" t="str">
        <f>IF(I61=0,"",I58/I61*100)</f>
        <v/>
      </c>
    </row>
    <row r="59" spans="1:10" ht="36.75" customHeight="1" x14ac:dyDescent="0.2">
      <c r="A59" s="123"/>
      <c r="B59" s="128" t="s">
        <v>76</v>
      </c>
      <c r="C59" s="198" t="s">
        <v>77</v>
      </c>
      <c r="D59" s="199"/>
      <c r="E59" s="199"/>
      <c r="F59" s="135" t="s">
        <v>78</v>
      </c>
      <c r="G59" s="136"/>
      <c r="H59" s="136"/>
      <c r="I59" s="136">
        <f>'SO 01 1 Pol'!G69</f>
        <v>0</v>
      </c>
      <c r="J59" s="132" t="str">
        <f>IF(I61=0,"",I59/I61*100)</f>
        <v/>
      </c>
    </row>
    <row r="60" spans="1:10" ht="36.75" customHeight="1" x14ac:dyDescent="0.2">
      <c r="A60" s="123"/>
      <c r="B60" s="128" t="s">
        <v>79</v>
      </c>
      <c r="C60" s="198" t="s">
        <v>29</v>
      </c>
      <c r="D60" s="199"/>
      <c r="E60" s="199"/>
      <c r="F60" s="135" t="s">
        <v>79</v>
      </c>
      <c r="G60" s="136"/>
      <c r="H60" s="136"/>
      <c r="I60" s="136">
        <f>'SO 01 1 Pol'!G75</f>
        <v>0</v>
      </c>
      <c r="J60" s="132" t="str">
        <f>IF(I61=0,"",I60/I61*100)</f>
        <v/>
      </c>
    </row>
    <row r="61" spans="1:10" ht="25.5" customHeight="1" x14ac:dyDescent="0.2">
      <c r="A61" s="124"/>
      <c r="B61" s="129" t="s">
        <v>1</v>
      </c>
      <c r="C61" s="130"/>
      <c r="D61" s="131"/>
      <c r="E61" s="131"/>
      <c r="F61" s="137"/>
      <c r="G61" s="138"/>
      <c r="H61" s="138"/>
      <c r="I61" s="138">
        <f>SUM(I49:I60)</f>
        <v>0</v>
      </c>
      <c r="J61" s="133">
        <f>SUM(J49:J60)</f>
        <v>0</v>
      </c>
    </row>
    <row r="62" spans="1:10" x14ac:dyDescent="0.2">
      <c r="F62" s="87"/>
      <c r="G62" s="87"/>
      <c r="H62" s="87"/>
      <c r="I62" s="87"/>
      <c r="J62" s="134"/>
    </row>
    <row r="63" spans="1:10" x14ac:dyDescent="0.2">
      <c r="F63" s="87"/>
      <c r="G63" s="87"/>
      <c r="H63" s="87"/>
      <c r="I63" s="87"/>
      <c r="J63" s="134"/>
    </row>
    <row r="64" spans="1:10" x14ac:dyDescent="0.2">
      <c r="F64" s="87"/>
      <c r="G64" s="87"/>
      <c r="H64" s="87"/>
      <c r="I64" s="87"/>
      <c r="J64" s="134"/>
    </row>
  </sheetData>
  <sheetProtection algorithmName="SHA-512" hashValue="gah5bb/EijdtfO0rr5zAh1Z5Ko2HFcsx5JSWRJzuBRE7z5KLkwES7vlUrdiCnnQOspk6pdOgqn05qbdD39WITw==" saltValue="nQmVM9blL7zdr+bYU+4lu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8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9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10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84D45-BE3B-4554-8008-93C13902C642}">
  <sheetPr>
    <outlinePr summaryBelow="0"/>
  </sheetPr>
  <dimension ref="A1:BH5000"/>
  <sheetViews>
    <sheetView tabSelected="1" workbookViewId="0">
      <pane ySplit="7" topLeftCell="A41" activePane="bottomLeft" state="frozen"/>
      <selection pane="bottomLeft" activeCell="E65" sqref="E65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81</v>
      </c>
    </row>
    <row r="2" spans="1:60" ht="24.95" customHeight="1" x14ac:dyDescent="0.2">
      <c r="A2" s="50" t="s">
        <v>8</v>
      </c>
      <c r="B2" s="49" t="s">
        <v>49</v>
      </c>
      <c r="C2" s="259" t="s">
        <v>50</v>
      </c>
      <c r="D2" s="260"/>
      <c r="E2" s="260"/>
      <c r="F2" s="260"/>
      <c r="G2" s="261"/>
      <c r="AG2" t="s">
        <v>82</v>
      </c>
    </row>
    <row r="3" spans="1:60" ht="24.95" customHeight="1" x14ac:dyDescent="0.2">
      <c r="A3" s="50" t="s">
        <v>9</v>
      </c>
      <c r="B3" s="49" t="s">
        <v>45</v>
      </c>
      <c r="C3" s="259" t="s">
        <v>46</v>
      </c>
      <c r="D3" s="260"/>
      <c r="E3" s="260"/>
      <c r="F3" s="260"/>
      <c r="G3" s="261"/>
      <c r="AC3" s="121" t="s">
        <v>82</v>
      </c>
      <c r="AG3" t="s">
        <v>83</v>
      </c>
    </row>
    <row r="4" spans="1:60" ht="24.95" customHeight="1" x14ac:dyDescent="0.2">
      <c r="A4" s="140" t="s">
        <v>10</v>
      </c>
      <c r="B4" s="141" t="s">
        <v>43</v>
      </c>
      <c r="C4" s="262" t="s">
        <v>44</v>
      </c>
      <c r="D4" s="263"/>
      <c r="E4" s="263"/>
      <c r="F4" s="263"/>
      <c r="G4" s="264"/>
      <c r="AG4" t="s">
        <v>84</v>
      </c>
    </row>
    <row r="5" spans="1:60" x14ac:dyDescent="0.2">
      <c r="D5" s="10"/>
    </row>
    <row r="6" spans="1:60" ht="38.25" x14ac:dyDescent="0.2">
      <c r="A6" s="143" t="s">
        <v>85</v>
      </c>
      <c r="B6" s="145" t="s">
        <v>86</v>
      </c>
      <c r="C6" s="145" t="s">
        <v>87</v>
      </c>
      <c r="D6" s="144" t="s">
        <v>88</v>
      </c>
      <c r="E6" s="143" t="s">
        <v>89</v>
      </c>
      <c r="F6" s="142" t="s">
        <v>90</v>
      </c>
      <c r="G6" s="143" t="s">
        <v>31</v>
      </c>
      <c r="H6" s="146" t="s">
        <v>32</v>
      </c>
      <c r="I6" s="146" t="s">
        <v>91</v>
      </c>
      <c r="J6" s="146" t="s">
        <v>33</v>
      </c>
      <c r="K6" s="146" t="s">
        <v>92</v>
      </c>
      <c r="L6" s="146" t="s">
        <v>93</v>
      </c>
      <c r="M6" s="146" t="s">
        <v>94</v>
      </c>
      <c r="N6" s="146" t="s">
        <v>95</v>
      </c>
      <c r="O6" s="146" t="s">
        <v>96</v>
      </c>
      <c r="P6" s="146" t="s">
        <v>97</v>
      </c>
      <c r="Q6" s="146" t="s">
        <v>98</v>
      </c>
      <c r="R6" s="146" t="s">
        <v>99</v>
      </c>
      <c r="S6" s="146" t="s">
        <v>100</v>
      </c>
      <c r="T6" s="146" t="s">
        <v>101</v>
      </c>
      <c r="U6" s="146" t="s">
        <v>102</v>
      </c>
      <c r="V6" s="146" t="s">
        <v>103</v>
      </c>
      <c r="W6" s="146" t="s">
        <v>104</v>
      </c>
      <c r="X6" s="146" t="s">
        <v>105</v>
      </c>
      <c r="Y6" s="146" t="s">
        <v>106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7" t="s">
        <v>107</v>
      </c>
      <c r="B8" s="168" t="s">
        <v>56</v>
      </c>
      <c r="C8" s="188" t="s">
        <v>57</v>
      </c>
      <c r="D8" s="169"/>
      <c r="E8" s="170"/>
      <c r="F8" s="171"/>
      <c r="G8" s="172">
        <f>SUMIF(AG9:AG12,"&lt;&gt;NOR",G9:G12)</f>
        <v>0</v>
      </c>
      <c r="H8" s="166"/>
      <c r="I8" s="166">
        <f>SUM(I9:I12)</f>
        <v>0</v>
      </c>
      <c r="J8" s="166"/>
      <c r="K8" s="166">
        <f>SUM(K9:K12)</f>
        <v>0</v>
      </c>
      <c r="L8" s="166"/>
      <c r="M8" s="166">
        <f>SUM(M9:M12)</f>
        <v>0</v>
      </c>
      <c r="N8" s="165"/>
      <c r="O8" s="165">
        <f>SUM(O9:O12)</f>
        <v>1.48</v>
      </c>
      <c r="P8" s="165"/>
      <c r="Q8" s="165">
        <f>SUM(Q9:Q12)</f>
        <v>0</v>
      </c>
      <c r="R8" s="166"/>
      <c r="S8" s="166"/>
      <c r="T8" s="166"/>
      <c r="U8" s="166"/>
      <c r="V8" s="166">
        <f>SUM(V9:V12)</f>
        <v>23.410000000000004</v>
      </c>
      <c r="W8" s="166"/>
      <c r="X8" s="166"/>
      <c r="Y8" s="166"/>
      <c r="AG8" t="s">
        <v>108</v>
      </c>
    </row>
    <row r="9" spans="1:60" outlineLevel="1" x14ac:dyDescent="0.2">
      <c r="A9" s="174">
        <v>1</v>
      </c>
      <c r="B9" s="175" t="s">
        <v>109</v>
      </c>
      <c r="C9" s="189" t="s">
        <v>110</v>
      </c>
      <c r="D9" s="176" t="s">
        <v>111</v>
      </c>
      <c r="E9" s="177">
        <v>24.9</v>
      </c>
      <c r="F9" s="178"/>
      <c r="G9" s="179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1.155E-2</v>
      </c>
      <c r="O9" s="157">
        <f>ROUND(E9*N9,2)</f>
        <v>0.28999999999999998</v>
      </c>
      <c r="P9" s="157">
        <v>0</v>
      </c>
      <c r="Q9" s="157">
        <f>ROUND(E9*P9,2)</f>
        <v>0</v>
      </c>
      <c r="R9" s="158"/>
      <c r="S9" s="158" t="s">
        <v>112</v>
      </c>
      <c r="T9" s="158" t="s">
        <v>112</v>
      </c>
      <c r="U9" s="158">
        <v>0.1</v>
      </c>
      <c r="V9" s="158">
        <f>ROUND(E9*U9,2)</f>
        <v>2.4900000000000002</v>
      </c>
      <c r="W9" s="158"/>
      <c r="X9" s="158" t="s">
        <v>113</v>
      </c>
      <c r="Y9" s="158" t="s">
        <v>114</v>
      </c>
      <c r="Z9" s="147"/>
      <c r="AA9" s="147"/>
      <c r="AB9" s="147"/>
      <c r="AC9" s="147"/>
      <c r="AD9" s="147"/>
      <c r="AE9" s="147"/>
      <c r="AF9" s="147"/>
      <c r="AG9" s="147" t="s">
        <v>115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2" x14ac:dyDescent="0.2">
      <c r="A10" s="154"/>
      <c r="B10" s="155"/>
      <c r="C10" s="190" t="s">
        <v>116</v>
      </c>
      <c r="D10" s="160"/>
      <c r="E10" s="161">
        <v>24.9</v>
      </c>
      <c r="F10" s="158"/>
      <c r="G10" s="158"/>
      <c r="H10" s="158"/>
      <c r="I10" s="158"/>
      <c r="J10" s="158"/>
      <c r="K10" s="158"/>
      <c r="L10" s="158"/>
      <c r="M10" s="158"/>
      <c r="N10" s="157"/>
      <c r="O10" s="157"/>
      <c r="P10" s="157"/>
      <c r="Q10" s="157"/>
      <c r="R10" s="158"/>
      <c r="S10" s="158"/>
      <c r="T10" s="158"/>
      <c r="U10" s="158"/>
      <c r="V10" s="158"/>
      <c r="W10" s="158"/>
      <c r="X10" s="158"/>
      <c r="Y10" s="158"/>
      <c r="Z10" s="147"/>
      <c r="AA10" s="147"/>
      <c r="AB10" s="147"/>
      <c r="AC10" s="147"/>
      <c r="AD10" s="147"/>
      <c r="AE10" s="147"/>
      <c r="AF10" s="147"/>
      <c r="AG10" s="147" t="s">
        <v>117</v>
      </c>
      <c r="AH10" s="147">
        <v>0</v>
      </c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74">
        <v>2</v>
      </c>
      <c r="B11" s="175" t="s">
        <v>118</v>
      </c>
      <c r="C11" s="189" t="s">
        <v>119</v>
      </c>
      <c r="D11" s="176" t="s">
        <v>111</v>
      </c>
      <c r="E11" s="177">
        <v>24.9</v>
      </c>
      <c r="F11" s="178"/>
      <c r="G11" s="179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7">
        <v>4.7660000000000001E-2</v>
      </c>
      <c r="O11" s="157">
        <f>ROUND(E11*N11,2)</f>
        <v>1.19</v>
      </c>
      <c r="P11" s="157">
        <v>0</v>
      </c>
      <c r="Q11" s="157">
        <f>ROUND(E11*P11,2)</f>
        <v>0</v>
      </c>
      <c r="R11" s="158"/>
      <c r="S11" s="158" t="s">
        <v>112</v>
      </c>
      <c r="T11" s="158" t="s">
        <v>112</v>
      </c>
      <c r="U11" s="158">
        <v>0.84</v>
      </c>
      <c r="V11" s="158">
        <f>ROUND(E11*U11,2)</f>
        <v>20.92</v>
      </c>
      <c r="W11" s="158"/>
      <c r="X11" s="158" t="s">
        <v>113</v>
      </c>
      <c r="Y11" s="158" t="s">
        <v>114</v>
      </c>
      <c r="Z11" s="147"/>
      <c r="AA11" s="147"/>
      <c r="AB11" s="147"/>
      <c r="AC11" s="147"/>
      <c r="AD11" s="147"/>
      <c r="AE11" s="147"/>
      <c r="AF11" s="147"/>
      <c r="AG11" s="147" t="s">
        <v>115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2" x14ac:dyDescent="0.2">
      <c r="A12" s="154"/>
      <c r="B12" s="155"/>
      <c r="C12" s="190" t="s">
        <v>116</v>
      </c>
      <c r="D12" s="160"/>
      <c r="E12" s="161">
        <v>24.9</v>
      </c>
      <c r="F12" s="158"/>
      <c r="G12" s="158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7"/>
      <c r="AA12" s="147"/>
      <c r="AB12" s="147"/>
      <c r="AC12" s="147"/>
      <c r="AD12" s="147"/>
      <c r="AE12" s="147"/>
      <c r="AF12" s="147"/>
      <c r="AG12" s="147" t="s">
        <v>117</v>
      </c>
      <c r="AH12" s="147">
        <v>0</v>
      </c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x14ac:dyDescent="0.2">
      <c r="A13" s="167" t="s">
        <v>107</v>
      </c>
      <c r="B13" s="168" t="s">
        <v>58</v>
      </c>
      <c r="C13" s="188" t="s">
        <v>59</v>
      </c>
      <c r="D13" s="169"/>
      <c r="E13" s="170"/>
      <c r="F13" s="171"/>
      <c r="G13" s="172">
        <f>SUMIF(AG14:AG26,"&lt;&gt;NOR",G14:G26)</f>
        <v>0</v>
      </c>
      <c r="H13" s="166"/>
      <c r="I13" s="166">
        <f>SUM(I14:I26)</f>
        <v>0</v>
      </c>
      <c r="J13" s="166"/>
      <c r="K13" s="166">
        <f>SUM(K14:K26)</f>
        <v>0</v>
      </c>
      <c r="L13" s="166"/>
      <c r="M13" s="166">
        <f>SUM(M14:M26)</f>
        <v>0</v>
      </c>
      <c r="N13" s="165"/>
      <c r="O13" s="165">
        <f>SUM(O14:O26)</f>
        <v>31.299999999999997</v>
      </c>
      <c r="P13" s="165"/>
      <c r="Q13" s="165">
        <f>SUM(Q14:Q26)</f>
        <v>0</v>
      </c>
      <c r="R13" s="166"/>
      <c r="S13" s="166"/>
      <c r="T13" s="166"/>
      <c r="U13" s="166"/>
      <c r="V13" s="166">
        <f>SUM(V14:V26)</f>
        <v>233.18000000000004</v>
      </c>
      <c r="W13" s="166"/>
      <c r="X13" s="166"/>
      <c r="Y13" s="166"/>
      <c r="AG13" t="s">
        <v>108</v>
      </c>
    </row>
    <row r="14" spans="1:60" ht="22.5" outlineLevel="1" x14ac:dyDescent="0.2">
      <c r="A14" s="174">
        <v>3</v>
      </c>
      <c r="B14" s="175" t="s">
        <v>120</v>
      </c>
      <c r="C14" s="189" t="s">
        <v>121</v>
      </c>
      <c r="D14" s="176" t="s">
        <v>122</v>
      </c>
      <c r="E14" s="177">
        <v>60</v>
      </c>
      <c r="F14" s="178"/>
      <c r="G14" s="179">
        <f>ROUND(E14*F14,2)</f>
        <v>0</v>
      </c>
      <c r="H14" s="159"/>
      <c r="I14" s="158">
        <f>ROUND(E14*H14,2)</f>
        <v>0</v>
      </c>
      <c r="J14" s="159"/>
      <c r="K14" s="158">
        <f>ROUND(E14*J14,2)</f>
        <v>0</v>
      </c>
      <c r="L14" s="158">
        <v>21</v>
      </c>
      <c r="M14" s="158">
        <f>G14*(1+L14/100)</f>
        <v>0</v>
      </c>
      <c r="N14" s="157">
        <v>0</v>
      </c>
      <c r="O14" s="157">
        <f>ROUND(E14*N14,2)</f>
        <v>0</v>
      </c>
      <c r="P14" s="157">
        <v>0</v>
      </c>
      <c r="Q14" s="157">
        <f>ROUND(E14*P14,2)</f>
        <v>0</v>
      </c>
      <c r="R14" s="158"/>
      <c r="S14" s="158" t="s">
        <v>112</v>
      </c>
      <c r="T14" s="158" t="s">
        <v>112</v>
      </c>
      <c r="U14" s="158">
        <v>0.04</v>
      </c>
      <c r="V14" s="158">
        <f>ROUND(E14*U14,2)</f>
        <v>2.4</v>
      </c>
      <c r="W14" s="158"/>
      <c r="X14" s="158" t="s">
        <v>113</v>
      </c>
      <c r="Y14" s="158" t="s">
        <v>114</v>
      </c>
      <c r="Z14" s="147"/>
      <c r="AA14" s="147"/>
      <c r="AB14" s="147"/>
      <c r="AC14" s="147"/>
      <c r="AD14" s="147"/>
      <c r="AE14" s="147"/>
      <c r="AF14" s="147"/>
      <c r="AG14" s="147" t="s">
        <v>115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2" x14ac:dyDescent="0.2">
      <c r="A15" s="154"/>
      <c r="B15" s="155"/>
      <c r="C15" s="190" t="s">
        <v>123</v>
      </c>
      <c r="D15" s="160"/>
      <c r="E15" s="161">
        <v>60</v>
      </c>
      <c r="F15" s="158"/>
      <c r="G15" s="158"/>
      <c r="H15" s="158"/>
      <c r="I15" s="158"/>
      <c r="J15" s="158"/>
      <c r="K15" s="158"/>
      <c r="L15" s="158"/>
      <c r="M15" s="158"/>
      <c r="N15" s="157"/>
      <c r="O15" s="157"/>
      <c r="P15" s="157"/>
      <c r="Q15" s="157"/>
      <c r="R15" s="158"/>
      <c r="S15" s="158"/>
      <c r="T15" s="158"/>
      <c r="U15" s="158"/>
      <c r="V15" s="158"/>
      <c r="W15" s="158"/>
      <c r="X15" s="158"/>
      <c r="Y15" s="158"/>
      <c r="Z15" s="147"/>
      <c r="AA15" s="147"/>
      <c r="AB15" s="147"/>
      <c r="AC15" s="147"/>
      <c r="AD15" s="147"/>
      <c r="AE15" s="147"/>
      <c r="AF15" s="147"/>
      <c r="AG15" s="147" t="s">
        <v>117</v>
      </c>
      <c r="AH15" s="147">
        <v>0</v>
      </c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74">
        <v>4</v>
      </c>
      <c r="B16" s="175" t="s">
        <v>124</v>
      </c>
      <c r="C16" s="189" t="s">
        <v>125</v>
      </c>
      <c r="D16" s="176" t="s">
        <v>111</v>
      </c>
      <c r="E16" s="177">
        <v>278.10000000000002</v>
      </c>
      <c r="F16" s="178"/>
      <c r="G16" s="179">
        <f>ROUND(E16*F16,2)</f>
        <v>0</v>
      </c>
      <c r="H16" s="159"/>
      <c r="I16" s="158">
        <f>ROUND(E16*H16,2)</f>
        <v>0</v>
      </c>
      <c r="J16" s="159"/>
      <c r="K16" s="158">
        <f>ROUND(E16*J16,2)</f>
        <v>0</v>
      </c>
      <c r="L16" s="158">
        <v>21</v>
      </c>
      <c r="M16" s="158">
        <f>G16*(1+L16/100)</f>
        <v>0</v>
      </c>
      <c r="N16" s="157">
        <v>2.1000000000000001E-4</v>
      </c>
      <c r="O16" s="157">
        <f>ROUND(E16*N16,2)</f>
        <v>0.06</v>
      </c>
      <c r="P16" s="157">
        <v>0</v>
      </c>
      <c r="Q16" s="157">
        <f>ROUND(E16*P16,2)</f>
        <v>0</v>
      </c>
      <c r="R16" s="158"/>
      <c r="S16" s="158" t="s">
        <v>112</v>
      </c>
      <c r="T16" s="158" t="s">
        <v>112</v>
      </c>
      <c r="U16" s="158">
        <v>0.09</v>
      </c>
      <c r="V16" s="158">
        <f>ROUND(E16*U16,2)</f>
        <v>25.03</v>
      </c>
      <c r="W16" s="158"/>
      <c r="X16" s="158" t="s">
        <v>113</v>
      </c>
      <c r="Y16" s="158" t="s">
        <v>114</v>
      </c>
      <c r="Z16" s="147"/>
      <c r="AA16" s="147"/>
      <c r="AB16" s="147"/>
      <c r="AC16" s="147"/>
      <c r="AD16" s="147"/>
      <c r="AE16" s="147"/>
      <c r="AF16" s="147"/>
      <c r="AG16" s="147" t="s">
        <v>115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2" x14ac:dyDescent="0.2">
      <c r="A17" s="154"/>
      <c r="B17" s="155"/>
      <c r="C17" s="190" t="s">
        <v>126</v>
      </c>
      <c r="D17" s="160"/>
      <c r="E17" s="161">
        <v>241.6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58"/>
      <c r="Z17" s="147"/>
      <c r="AA17" s="147"/>
      <c r="AB17" s="147"/>
      <c r="AC17" s="147"/>
      <c r="AD17" s="147"/>
      <c r="AE17" s="147"/>
      <c r="AF17" s="147"/>
      <c r="AG17" s="147" t="s">
        <v>117</v>
      </c>
      <c r="AH17" s="147">
        <v>0</v>
      </c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3" x14ac:dyDescent="0.2">
      <c r="A18" s="154"/>
      <c r="B18" s="155"/>
      <c r="C18" s="190" t="s">
        <v>127</v>
      </c>
      <c r="D18" s="160"/>
      <c r="E18" s="161">
        <v>36.5</v>
      </c>
      <c r="F18" s="158"/>
      <c r="G18" s="158"/>
      <c r="H18" s="158"/>
      <c r="I18" s="158"/>
      <c r="J18" s="158"/>
      <c r="K18" s="158"/>
      <c r="L18" s="158"/>
      <c r="M18" s="158"/>
      <c r="N18" s="157"/>
      <c r="O18" s="157"/>
      <c r="P18" s="157"/>
      <c r="Q18" s="157"/>
      <c r="R18" s="158"/>
      <c r="S18" s="158"/>
      <c r="T18" s="158"/>
      <c r="U18" s="158"/>
      <c r="V18" s="158"/>
      <c r="W18" s="158"/>
      <c r="X18" s="158"/>
      <c r="Y18" s="158"/>
      <c r="Z18" s="147"/>
      <c r="AA18" s="147"/>
      <c r="AB18" s="147"/>
      <c r="AC18" s="147"/>
      <c r="AD18" s="147"/>
      <c r="AE18" s="147"/>
      <c r="AF18" s="147"/>
      <c r="AG18" s="147" t="s">
        <v>117</v>
      </c>
      <c r="AH18" s="147">
        <v>0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74">
        <v>5</v>
      </c>
      <c r="B19" s="175" t="s">
        <v>128</v>
      </c>
      <c r="C19" s="189" t="s">
        <v>129</v>
      </c>
      <c r="D19" s="176" t="s">
        <v>111</v>
      </c>
      <c r="E19" s="177">
        <v>241.6</v>
      </c>
      <c r="F19" s="178"/>
      <c r="G19" s="179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21</v>
      </c>
      <c r="M19" s="158">
        <f>G19*(1+L19/100)</f>
        <v>0</v>
      </c>
      <c r="N19" s="157">
        <v>1.7850000000000001E-2</v>
      </c>
      <c r="O19" s="157">
        <f>ROUND(E19*N19,2)</f>
        <v>4.3099999999999996</v>
      </c>
      <c r="P19" s="157">
        <v>0</v>
      </c>
      <c r="Q19" s="157">
        <f>ROUND(E19*P19,2)</f>
        <v>0</v>
      </c>
      <c r="R19" s="158"/>
      <c r="S19" s="158" t="s">
        <v>112</v>
      </c>
      <c r="T19" s="158" t="s">
        <v>112</v>
      </c>
      <c r="U19" s="158">
        <v>0.28000000000000003</v>
      </c>
      <c r="V19" s="158">
        <f>ROUND(E19*U19,2)</f>
        <v>67.650000000000006</v>
      </c>
      <c r="W19" s="158"/>
      <c r="X19" s="158" t="s">
        <v>113</v>
      </c>
      <c r="Y19" s="158" t="s">
        <v>114</v>
      </c>
      <c r="Z19" s="147"/>
      <c r="AA19" s="147"/>
      <c r="AB19" s="147"/>
      <c r="AC19" s="147"/>
      <c r="AD19" s="147"/>
      <c r="AE19" s="147"/>
      <c r="AF19" s="147"/>
      <c r="AG19" s="147" t="s">
        <v>115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2" x14ac:dyDescent="0.2">
      <c r="A20" s="154"/>
      <c r="B20" s="155"/>
      <c r="C20" s="190" t="s">
        <v>126</v>
      </c>
      <c r="D20" s="160"/>
      <c r="E20" s="161">
        <v>241.6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58"/>
      <c r="Z20" s="147"/>
      <c r="AA20" s="147"/>
      <c r="AB20" s="147"/>
      <c r="AC20" s="147"/>
      <c r="AD20" s="147"/>
      <c r="AE20" s="147"/>
      <c r="AF20" s="147"/>
      <c r="AG20" s="147" t="s">
        <v>117</v>
      </c>
      <c r="AH20" s="147">
        <v>0</v>
      </c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74">
        <v>6</v>
      </c>
      <c r="B21" s="175" t="s">
        <v>130</v>
      </c>
      <c r="C21" s="189" t="s">
        <v>131</v>
      </c>
      <c r="D21" s="176" t="s">
        <v>111</v>
      </c>
      <c r="E21" s="177">
        <v>278.10000000000002</v>
      </c>
      <c r="F21" s="178"/>
      <c r="G21" s="179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21</v>
      </c>
      <c r="M21" s="158">
        <f>G21*(1+L21/100)</f>
        <v>0</v>
      </c>
      <c r="N21" s="157">
        <v>9.4500000000000001E-2</v>
      </c>
      <c r="O21" s="157">
        <f>ROUND(E21*N21,2)</f>
        <v>26.28</v>
      </c>
      <c r="P21" s="157">
        <v>0</v>
      </c>
      <c r="Q21" s="157">
        <f>ROUND(E21*P21,2)</f>
        <v>0</v>
      </c>
      <c r="R21" s="158"/>
      <c r="S21" s="158" t="s">
        <v>112</v>
      </c>
      <c r="T21" s="158" t="s">
        <v>112</v>
      </c>
      <c r="U21" s="158">
        <v>0.43</v>
      </c>
      <c r="V21" s="158">
        <f>ROUND(E21*U21,2)</f>
        <v>119.58</v>
      </c>
      <c r="W21" s="158"/>
      <c r="X21" s="158" t="s">
        <v>113</v>
      </c>
      <c r="Y21" s="158" t="s">
        <v>114</v>
      </c>
      <c r="Z21" s="147"/>
      <c r="AA21" s="147"/>
      <c r="AB21" s="147"/>
      <c r="AC21" s="147"/>
      <c r="AD21" s="147"/>
      <c r="AE21" s="147"/>
      <c r="AF21" s="147"/>
      <c r="AG21" s="147" t="s">
        <v>115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2" x14ac:dyDescent="0.2">
      <c r="A22" s="154"/>
      <c r="B22" s="155"/>
      <c r="C22" s="190" t="s">
        <v>126</v>
      </c>
      <c r="D22" s="160"/>
      <c r="E22" s="161">
        <v>241.6</v>
      </c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7"/>
      <c r="AA22" s="147"/>
      <c r="AB22" s="147"/>
      <c r="AC22" s="147"/>
      <c r="AD22" s="147"/>
      <c r="AE22" s="147"/>
      <c r="AF22" s="147"/>
      <c r="AG22" s="147" t="s">
        <v>117</v>
      </c>
      <c r="AH22" s="147">
        <v>0</v>
      </c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3" x14ac:dyDescent="0.2">
      <c r="A23" s="154"/>
      <c r="B23" s="155"/>
      <c r="C23" s="190" t="s">
        <v>127</v>
      </c>
      <c r="D23" s="160"/>
      <c r="E23" s="161">
        <v>36.5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58"/>
      <c r="Z23" s="147"/>
      <c r="AA23" s="147"/>
      <c r="AB23" s="147"/>
      <c r="AC23" s="147"/>
      <c r="AD23" s="147"/>
      <c r="AE23" s="147"/>
      <c r="AF23" s="147"/>
      <c r="AG23" s="147" t="s">
        <v>117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80">
        <v>7</v>
      </c>
      <c r="B24" s="181" t="s">
        <v>132</v>
      </c>
      <c r="C24" s="191" t="s">
        <v>133</v>
      </c>
      <c r="D24" s="182" t="s">
        <v>122</v>
      </c>
      <c r="E24" s="183">
        <v>166</v>
      </c>
      <c r="F24" s="184"/>
      <c r="G24" s="185">
        <f>ROUND(E24*F24,2)</f>
        <v>0</v>
      </c>
      <c r="H24" s="159"/>
      <c r="I24" s="158">
        <f>ROUND(E24*H24,2)</f>
        <v>0</v>
      </c>
      <c r="J24" s="159"/>
      <c r="K24" s="158">
        <f>ROUND(E24*J24,2)</f>
        <v>0</v>
      </c>
      <c r="L24" s="158">
        <v>21</v>
      </c>
      <c r="M24" s="158">
        <f>G24*(1+L24/100)</f>
        <v>0</v>
      </c>
      <c r="N24" s="157">
        <v>0</v>
      </c>
      <c r="O24" s="157">
        <f>ROUND(E24*N24,2)</f>
        <v>0</v>
      </c>
      <c r="P24" s="157">
        <v>0</v>
      </c>
      <c r="Q24" s="157">
        <f>ROUND(E24*P24,2)</f>
        <v>0</v>
      </c>
      <c r="R24" s="158"/>
      <c r="S24" s="158" t="s">
        <v>112</v>
      </c>
      <c r="T24" s="158" t="s">
        <v>112</v>
      </c>
      <c r="U24" s="158">
        <v>0.05</v>
      </c>
      <c r="V24" s="158">
        <f>ROUND(E24*U24,2)</f>
        <v>8.3000000000000007</v>
      </c>
      <c r="W24" s="158"/>
      <c r="X24" s="158" t="s">
        <v>113</v>
      </c>
      <c r="Y24" s="158" t="s">
        <v>114</v>
      </c>
      <c r="Z24" s="147"/>
      <c r="AA24" s="147"/>
      <c r="AB24" s="147"/>
      <c r="AC24" s="147"/>
      <c r="AD24" s="147"/>
      <c r="AE24" s="147"/>
      <c r="AF24" s="147"/>
      <c r="AG24" s="147" t="s">
        <v>115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74">
        <v>8</v>
      </c>
      <c r="B25" s="175" t="s">
        <v>134</v>
      </c>
      <c r="C25" s="189" t="s">
        <v>135</v>
      </c>
      <c r="D25" s="176" t="s">
        <v>111</v>
      </c>
      <c r="E25" s="177">
        <v>36.5</v>
      </c>
      <c r="F25" s="178"/>
      <c r="G25" s="179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21</v>
      </c>
      <c r="M25" s="158">
        <f>G25*(1+L25/100)</f>
        <v>0</v>
      </c>
      <c r="N25" s="157">
        <v>1.7850000000000001E-2</v>
      </c>
      <c r="O25" s="157">
        <f>ROUND(E25*N25,2)</f>
        <v>0.65</v>
      </c>
      <c r="P25" s="157">
        <v>0</v>
      </c>
      <c r="Q25" s="157">
        <f>ROUND(E25*P25,2)</f>
        <v>0</v>
      </c>
      <c r="R25" s="158"/>
      <c r="S25" s="158" t="s">
        <v>136</v>
      </c>
      <c r="T25" s="158" t="s">
        <v>112</v>
      </c>
      <c r="U25" s="158">
        <v>0.28000000000000003</v>
      </c>
      <c r="V25" s="158">
        <f>ROUND(E25*U25,2)</f>
        <v>10.220000000000001</v>
      </c>
      <c r="W25" s="158"/>
      <c r="X25" s="158" t="s">
        <v>113</v>
      </c>
      <c r="Y25" s="158" t="s">
        <v>114</v>
      </c>
      <c r="Z25" s="147"/>
      <c r="AA25" s="147"/>
      <c r="AB25" s="147"/>
      <c r="AC25" s="147"/>
      <c r="AD25" s="147"/>
      <c r="AE25" s="147"/>
      <c r="AF25" s="147"/>
      <c r="AG25" s="147" t="s">
        <v>115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 x14ac:dyDescent="0.2">
      <c r="A26" s="154"/>
      <c r="B26" s="155"/>
      <c r="C26" s="190" t="s">
        <v>127</v>
      </c>
      <c r="D26" s="160"/>
      <c r="E26" s="161">
        <v>36.5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58"/>
      <c r="Z26" s="147"/>
      <c r="AA26" s="147"/>
      <c r="AB26" s="147"/>
      <c r="AC26" s="147"/>
      <c r="AD26" s="147"/>
      <c r="AE26" s="147"/>
      <c r="AF26" s="147"/>
      <c r="AG26" s="147" t="s">
        <v>117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25.5" x14ac:dyDescent="0.2">
      <c r="A27" s="167" t="s">
        <v>107</v>
      </c>
      <c r="B27" s="168" t="s">
        <v>60</v>
      </c>
      <c r="C27" s="188" t="s">
        <v>61</v>
      </c>
      <c r="D27" s="169"/>
      <c r="E27" s="170"/>
      <c r="F27" s="171"/>
      <c r="G27" s="172">
        <f>SUMIF(AG28:AG30,"&lt;&gt;NOR",G28:G30)</f>
        <v>0</v>
      </c>
      <c r="H27" s="166"/>
      <c r="I27" s="166">
        <f>SUM(I28:I30)</f>
        <v>0</v>
      </c>
      <c r="J27" s="166"/>
      <c r="K27" s="166">
        <f>SUM(K28:K30)</f>
        <v>0</v>
      </c>
      <c r="L27" s="166"/>
      <c r="M27" s="166">
        <f>SUM(M28:M30)</f>
        <v>0</v>
      </c>
      <c r="N27" s="165"/>
      <c r="O27" s="165">
        <f>SUM(O28:O30)</f>
        <v>0.01</v>
      </c>
      <c r="P27" s="165"/>
      <c r="Q27" s="165">
        <f>SUM(Q28:Q30)</f>
        <v>0</v>
      </c>
      <c r="R27" s="166"/>
      <c r="S27" s="166"/>
      <c r="T27" s="166"/>
      <c r="U27" s="166"/>
      <c r="V27" s="166">
        <f>SUM(V28:V30)</f>
        <v>86.21</v>
      </c>
      <c r="W27" s="166"/>
      <c r="X27" s="166"/>
      <c r="Y27" s="166"/>
      <c r="AG27" t="s">
        <v>108</v>
      </c>
    </row>
    <row r="28" spans="1:60" outlineLevel="1" x14ac:dyDescent="0.2">
      <c r="A28" s="174">
        <v>9</v>
      </c>
      <c r="B28" s="175" t="s">
        <v>137</v>
      </c>
      <c r="C28" s="189" t="s">
        <v>138</v>
      </c>
      <c r="D28" s="176" t="s">
        <v>111</v>
      </c>
      <c r="E28" s="177">
        <v>278.10000000000002</v>
      </c>
      <c r="F28" s="178"/>
      <c r="G28" s="179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21</v>
      </c>
      <c r="M28" s="158">
        <f>G28*(1+L28/100)</f>
        <v>0</v>
      </c>
      <c r="N28" s="157">
        <v>4.0000000000000003E-5</v>
      </c>
      <c r="O28" s="157">
        <f>ROUND(E28*N28,2)</f>
        <v>0.01</v>
      </c>
      <c r="P28" s="157">
        <v>0</v>
      </c>
      <c r="Q28" s="157">
        <f>ROUND(E28*P28,2)</f>
        <v>0</v>
      </c>
      <c r="R28" s="158"/>
      <c r="S28" s="158" t="s">
        <v>112</v>
      </c>
      <c r="T28" s="158" t="s">
        <v>112</v>
      </c>
      <c r="U28" s="158">
        <v>0.31</v>
      </c>
      <c r="V28" s="158">
        <f>ROUND(E28*U28,2)</f>
        <v>86.21</v>
      </c>
      <c r="W28" s="158"/>
      <c r="X28" s="158" t="s">
        <v>113</v>
      </c>
      <c r="Y28" s="158" t="s">
        <v>114</v>
      </c>
      <c r="Z28" s="147"/>
      <c r="AA28" s="147"/>
      <c r="AB28" s="147"/>
      <c r="AC28" s="147"/>
      <c r="AD28" s="147"/>
      <c r="AE28" s="147"/>
      <c r="AF28" s="147"/>
      <c r="AG28" s="147" t="s">
        <v>115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2" x14ac:dyDescent="0.2">
      <c r="A29" s="154"/>
      <c r="B29" s="155"/>
      <c r="C29" s="190" t="s">
        <v>139</v>
      </c>
      <c r="D29" s="160"/>
      <c r="E29" s="161">
        <v>278.10000000000002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58"/>
      <c r="Z29" s="147"/>
      <c r="AA29" s="147"/>
      <c r="AB29" s="147"/>
      <c r="AC29" s="147"/>
      <c r="AD29" s="147"/>
      <c r="AE29" s="147"/>
      <c r="AF29" s="147"/>
      <c r="AG29" s="147" t="s">
        <v>117</v>
      </c>
      <c r="AH29" s="147">
        <v>0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80">
        <v>10</v>
      </c>
      <c r="B30" s="181" t="s">
        <v>140</v>
      </c>
      <c r="C30" s="191" t="s">
        <v>141</v>
      </c>
      <c r="D30" s="182" t="s">
        <v>142</v>
      </c>
      <c r="E30" s="183">
        <v>1</v>
      </c>
      <c r="F30" s="184"/>
      <c r="G30" s="185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21</v>
      </c>
      <c r="M30" s="158">
        <f>G30*(1+L30/100)</f>
        <v>0</v>
      </c>
      <c r="N30" s="157">
        <v>0</v>
      </c>
      <c r="O30" s="157">
        <f>ROUND(E30*N30,2)</f>
        <v>0</v>
      </c>
      <c r="P30" s="157">
        <v>0</v>
      </c>
      <c r="Q30" s="157">
        <f>ROUND(E30*P30,2)</f>
        <v>0</v>
      </c>
      <c r="R30" s="158"/>
      <c r="S30" s="158" t="s">
        <v>136</v>
      </c>
      <c r="T30" s="158" t="s">
        <v>143</v>
      </c>
      <c r="U30" s="158">
        <v>0</v>
      </c>
      <c r="V30" s="158">
        <f>ROUND(E30*U30,2)</f>
        <v>0</v>
      </c>
      <c r="W30" s="158"/>
      <c r="X30" s="158" t="s">
        <v>113</v>
      </c>
      <c r="Y30" s="158" t="s">
        <v>114</v>
      </c>
      <c r="Z30" s="147"/>
      <c r="AA30" s="147"/>
      <c r="AB30" s="147"/>
      <c r="AC30" s="147"/>
      <c r="AD30" s="147"/>
      <c r="AE30" s="147"/>
      <c r="AF30" s="147"/>
      <c r="AG30" s="147" t="s">
        <v>115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x14ac:dyDescent="0.2">
      <c r="A31" s="167" t="s">
        <v>107</v>
      </c>
      <c r="B31" s="168" t="s">
        <v>62</v>
      </c>
      <c r="C31" s="188" t="s">
        <v>63</v>
      </c>
      <c r="D31" s="169"/>
      <c r="E31" s="170"/>
      <c r="F31" s="171"/>
      <c r="G31" s="172">
        <f>SUMIF(AG32:AG37,"&lt;&gt;NOR",G32:G37)</f>
        <v>0</v>
      </c>
      <c r="H31" s="166"/>
      <c r="I31" s="166">
        <f>SUM(I32:I37)</f>
        <v>0</v>
      </c>
      <c r="J31" s="166"/>
      <c r="K31" s="166">
        <f>SUM(K32:K37)</f>
        <v>0</v>
      </c>
      <c r="L31" s="166"/>
      <c r="M31" s="166">
        <f>SUM(M32:M37)</f>
        <v>0</v>
      </c>
      <c r="N31" s="165"/>
      <c r="O31" s="165">
        <f>SUM(O32:O37)</f>
        <v>0</v>
      </c>
      <c r="P31" s="165"/>
      <c r="Q31" s="165">
        <f>SUM(Q32:Q37)</f>
        <v>25.229999999999997</v>
      </c>
      <c r="R31" s="166"/>
      <c r="S31" s="166"/>
      <c r="T31" s="166"/>
      <c r="U31" s="166"/>
      <c r="V31" s="166">
        <f>SUM(V32:V37)</f>
        <v>174.85999999999999</v>
      </c>
      <c r="W31" s="166"/>
      <c r="X31" s="166"/>
      <c r="Y31" s="166"/>
      <c r="AG31" t="s">
        <v>108</v>
      </c>
    </row>
    <row r="32" spans="1:60" ht="22.5" outlineLevel="1" x14ac:dyDescent="0.2">
      <c r="A32" s="174">
        <v>11</v>
      </c>
      <c r="B32" s="175" t="s">
        <v>144</v>
      </c>
      <c r="C32" s="189" t="s">
        <v>145</v>
      </c>
      <c r="D32" s="176" t="s">
        <v>146</v>
      </c>
      <c r="E32" s="177">
        <v>8.3759999999999994</v>
      </c>
      <c r="F32" s="178"/>
      <c r="G32" s="179">
        <f>ROUND(E32*F32,2)</f>
        <v>0</v>
      </c>
      <c r="H32" s="159"/>
      <c r="I32" s="158">
        <f>ROUND(E32*H32,2)</f>
        <v>0</v>
      </c>
      <c r="J32" s="159"/>
      <c r="K32" s="158">
        <f>ROUND(E32*J32,2)</f>
        <v>0</v>
      </c>
      <c r="L32" s="158">
        <v>21</v>
      </c>
      <c r="M32" s="158">
        <f>G32*(1+L32/100)</f>
        <v>0</v>
      </c>
      <c r="N32" s="157">
        <v>0</v>
      </c>
      <c r="O32" s="157">
        <f>ROUND(E32*N32,2)</f>
        <v>0</v>
      </c>
      <c r="P32" s="157">
        <v>2.2000000000000002</v>
      </c>
      <c r="Q32" s="157">
        <f>ROUND(E32*P32,2)</f>
        <v>18.43</v>
      </c>
      <c r="R32" s="158"/>
      <c r="S32" s="158" t="s">
        <v>112</v>
      </c>
      <c r="T32" s="158" t="s">
        <v>112</v>
      </c>
      <c r="U32" s="158">
        <v>11.05</v>
      </c>
      <c r="V32" s="158">
        <f>ROUND(E32*U32,2)</f>
        <v>92.55</v>
      </c>
      <c r="W32" s="158"/>
      <c r="X32" s="158" t="s">
        <v>113</v>
      </c>
      <c r="Y32" s="158" t="s">
        <v>114</v>
      </c>
      <c r="Z32" s="147"/>
      <c r="AA32" s="147"/>
      <c r="AB32" s="147"/>
      <c r="AC32" s="147"/>
      <c r="AD32" s="147"/>
      <c r="AE32" s="147"/>
      <c r="AF32" s="147"/>
      <c r="AG32" s="147" t="s">
        <v>115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2" x14ac:dyDescent="0.2">
      <c r="A33" s="154"/>
      <c r="B33" s="155"/>
      <c r="C33" s="190" t="s">
        <v>147</v>
      </c>
      <c r="D33" s="160"/>
      <c r="E33" s="161">
        <v>8.3759999999999994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58"/>
      <c r="Z33" s="147"/>
      <c r="AA33" s="147"/>
      <c r="AB33" s="147"/>
      <c r="AC33" s="147"/>
      <c r="AD33" s="147"/>
      <c r="AE33" s="147"/>
      <c r="AF33" s="147"/>
      <c r="AG33" s="147" t="s">
        <v>117</v>
      </c>
      <c r="AH33" s="147">
        <v>0</v>
      </c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2.5" outlineLevel="1" x14ac:dyDescent="0.2">
      <c r="A34" s="180">
        <v>12</v>
      </c>
      <c r="B34" s="181" t="s">
        <v>148</v>
      </c>
      <c r="C34" s="191" t="s">
        <v>149</v>
      </c>
      <c r="D34" s="182" t="s">
        <v>111</v>
      </c>
      <c r="E34" s="183">
        <v>279.2</v>
      </c>
      <c r="F34" s="184"/>
      <c r="G34" s="185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21</v>
      </c>
      <c r="M34" s="158">
        <f>G34*(1+L34/100)</f>
        <v>0</v>
      </c>
      <c r="N34" s="157">
        <v>0</v>
      </c>
      <c r="O34" s="157">
        <f>ROUND(E34*N34,2)</f>
        <v>0</v>
      </c>
      <c r="P34" s="157">
        <v>0.02</v>
      </c>
      <c r="Q34" s="157">
        <f>ROUND(E34*P34,2)</f>
        <v>5.58</v>
      </c>
      <c r="R34" s="158"/>
      <c r="S34" s="158" t="s">
        <v>112</v>
      </c>
      <c r="T34" s="158" t="s">
        <v>112</v>
      </c>
      <c r="U34" s="158">
        <v>0.23</v>
      </c>
      <c r="V34" s="158">
        <f>ROUND(E34*U34,2)</f>
        <v>64.22</v>
      </c>
      <c r="W34" s="158"/>
      <c r="X34" s="158" t="s">
        <v>113</v>
      </c>
      <c r="Y34" s="158" t="s">
        <v>114</v>
      </c>
      <c r="Z34" s="147"/>
      <c r="AA34" s="147"/>
      <c r="AB34" s="147"/>
      <c r="AC34" s="147"/>
      <c r="AD34" s="147"/>
      <c r="AE34" s="147"/>
      <c r="AF34" s="147"/>
      <c r="AG34" s="147" t="s">
        <v>115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80">
        <v>13</v>
      </c>
      <c r="B35" s="181" t="s">
        <v>150</v>
      </c>
      <c r="C35" s="191" t="s">
        <v>151</v>
      </c>
      <c r="D35" s="182" t="s">
        <v>122</v>
      </c>
      <c r="E35" s="183">
        <v>166</v>
      </c>
      <c r="F35" s="184"/>
      <c r="G35" s="185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21</v>
      </c>
      <c r="M35" s="158">
        <f>G35*(1+L35/100)</f>
        <v>0</v>
      </c>
      <c r="N35" s="157">
        <v>0</v>
      </c>
      <c r="O35" s="157">
        <f>ROUND(E35*N35,2)</f>
        <v>0</v>
      </c>
      <c r="P35" s="157">
        <v>4.0000000000000002E-4</v>
      </c>
      <c r="Q35" s="157">
        <f>ROUND(E35*P35,2)</f>
        <v>7.0000000000000007E-2</v>
      </c>
      <c r="R35" s="158"/>
      <c r="S35" s="158" t="s">
        <v>112</v>
      </c>
      <c r="T35" s="158" t="s">
        <v>112</v>
      </c>
      <c r="U35" s="158">
        <v>7.0000000000000007E-2</v>
      </c>
      <c r="V35" s="158">
        <f>ROUND(E35*U35,2)</f>
        <v>11.62</v>
      </c>
      <c r="W35" s="158"/>
      <c r="X35" s="158" t="s">
        <v>113</v>
      </c>
      <c r="Y35" s="158" t="s">
        <v>114</v>
      </c>
      <c r="Z35" s="147"/>
      <c r="AA35" s="147"/>
      <c r="AB35" s="147"/>
      <c r="AC35" s="147"/>
      <c r="AD35" s="147"/>
      <c r="AE35" s="147"/>
      <c r="AF35" s="147"/>
      <c r="AG35" s="147" t="s">
        <v>115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74">
        <v>14</v>
      </c>
      <c r="B36" s="175" t="s">
        <v>152</v>
      </c>
      <c r="C36" s="189" t="s">
        <v>153</v>
      </c>
      <c r="D36" s="176" t="s">
        <v>111</v>
      </c>
      <c r="E36" s="177">
        <v>24.9</v>
      </c>
      <c r="F36" s="178"/>
      <c r="G36" s="179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21</v>
      </c>
      <c r="M36" s="158">
        <f>G36*(1+L36/100)</f>
        <v>0</v>
      </c>
      <c r="N36" s="157">
        <v>0</v>
      </c>
      <c r="O36" s="157">
        <f>ROUND(E36*N36,2)</f>
        <v>0</v>
      </c>
      <c r="P36" s="157">
        <v>4.5999999999999999E-2</v>
      </c>
      <c r="Q36" s="157">
        <f>ROUND(E36*P36,2)</f>
        <v>1.1499999999999999</v>
      </c>
      <c r="R36" s="158"/>
      <c r="S36" s="158" t="s">
        <v>112</v>
      </c>
      <c r="T36" s="158" t="s">
        <v>112</v>
      </c>
      <c r="U36" s="158">
        <v>0.26</v>
      </c>
      <c r="V36" s="158">
        <f>ROUND(E36*U36,2)</f>
        <v>6.47</v>
      </c>
      <c r="W36" s="158"/>
      <c r="X36" s="158" t="s">
        <v>113</v>
      </c>
      <c r="Y36" s="158" t="s">
        <v>114</v>
      </c>
      <c r="Z36" s="147"/>
      <c r="AA36" s="147"/>
      <c r="AB36" s="147"/>
      <c r="AC36" s="147"/>
      <c r="AD36" s="147"/>
      <c r="AE36" s="147"/>
      <c r="AF36" s="147"/>
      <c r="AG36" s="147" t="s">
        <v>115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2" x14ac:dyDescent="0.2">
      <c r="A37" s="154"/>
      <c r="B37" s="155"/>
      <c r="C37" s="190" t="s">
        <v>116</v>
      </c>
      <c r="D37" s="160"/>
      <c r="E37" s="161">
        <v>24.9</v>
      </c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58"/>
      <c r="Z37" s="147"/>
      <c r="AA37" s="147"/>
      <c r="AB37" s="147"/>
      <c r="AC37" s="147"/>
      <c r="AD37" s="147"/>
      <c r="AE37" s="147"/>
      <c r="AF37" s="147"/>
      <c r="AG37" s="147" t="s">
        <v>117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x14ac:dyDescent="0.2">
      <c r="A38" s="167" t="s">
        <v>107</v>
      </c>
      <c r="B38" s="168" t="s">
        <v>64</v>
      </c>
      <c r="C38" s="188" t="s">
        <v>65</v>
      </c>
      <c r="D38" s="169"/>
      <c r="E38" s="170"/>
      <c r="F38" s="171"/>
      <c r="G38" s="172">
        <f>SUMIF(AG39:AG39,"&lt;&gt;NOR",G39:G39)</f>
        <v>0</v>
      </c>
      <c r="H38" s="166"/>
      <c r="I38" s="166">
        <f>SUM(I39:I39)</f>
        <v>0</v>
      </c>
      <c r="J38" s="166"/>
      <c r="K38" s="166">
        <f>SUM(K39:K39)</f>
        <v>0</v>
      </c>
      <c r="L38" s="166"/>
      <c r="M38" s="166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6"/>
      <c r="S38" s="166"/>
      <c r="T38" s="166"/>
      <c r="U38" s="166"/>
      <c r="V38" s="166">
        <f>SUM(V39:V39)</f>
        <v>30.77</v>
      </c>
      <c r="W38" s="166"/>
      <c r="X38" s="166"/>
      <c r="Y38" s="166"/>
      <c r="AG38" t="s">
        <v>108</v>
      </c>
    </row>
    <row r="39" spans="1:60" outlineLevel="1" x14ac:dyDescent="0.2">
      <c r="A39" s="180">
        <v>15</v>
      </c>
      <c r="B39" s="181" t="s">
        <v>154</v>
      </c>
      <c r="C39" s="191" t="s">
        <v>155</v>
      </c>
      <c r="D39" s="182" t="s">
        <v>156</v>
      </c>
      <c r="E39" s="183">
        <v>32.78839</v>
      </c>
      <c r="F39" s="184"/>
      <c r="G39" s="185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21</v>
      </c>
      <c r="M39" s="158">
        <f>G39*(1+L39/100)</f>
        <v>0</v>
      </c>
      <c r="N39" s="157">
        <v>0</v>
      </c>
      <c r="O39" s="157">
        <f>ROUND(E39*N39,2)</f>
        <v>0</v>
      </c>
      <c r="P39" s="157">
        <v>0</v>
      </c>
      <c r="Q39" s="157">
        <f>ROUND(E39*P39,2)</f>
        <v>0</v>
      </c>
      <c r="R39" s="158"/>
      <c r="S39" s="158" t="s">
        <v>112</v>
      </c>
      <c r="T39" s="158" t="s">
        <v>112</v>
      </c>
      <c r="U39" s="158">
        <v>0.9385</v>
      </c>
      <c r="V39" s="158">
        <f>ROUND(E39*U39,2)</f>
        <v>30.77</v>
      </c>
      <c r="W39" s="158"/>
      <c r="X39" s="158" t="s">
        <v>157</v>
      </c>
      <c r="Y39" s="158" t="s">
        <v>114</v>
      </c>
      <c r="Z39" s="147"/>
      <c r="AA39" s="147"/>
      <c r="AB39" s="147"/>
      <c r="AC39" s="147"/>
      <c r="AD39" s="147"/>
      <c r="AE39" s="147"/>
      <c r="AF39" s="147"/>
      <c r="AG39" s="147" t="s">
        <v>158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x14ac:dyDescent="0.2">
      <c r="A40" s="167" t="s">
        <v>107</v>
      </c>
      <c r="B40" s="168" t="s">
        <v>66</v>
      </c>
      <c r="C40" s="188" t="s">
        <v>67</v>
      </c>
      <c r="D40" s="169"/>
      <c r="E40" s="170"/>
      <c r="F40" s="171"/>
      <c r="G40" s="172">
        <f>SUMIF(AG41:AG41,"&lt;&gt;NOR",G41:G41)</f>
        <v>0</v>
      </c>
      <c r="H40" s="166"/>
      <c r="I40" s="166">
        <f>SUM(I41:I41)</f>
        <v>0</v>
      </c>
      <c r="J40" s="166"/>
      <c r="K40" s="166">
        <f>SUM(K41:K41)</f>
        <v>0</v>
      </c>
      <c r="L40" s="166"/>
      <c r="M40" s="166">
        <f>SUM(M41:M41)</f>
        <v>0</v>
      </c>
      <c r="N40" s="165"/>
      <c r="O40" s="165">
        <f>SUM(O41:O41)</f>
        <v>0</v>
      </c>
      <c r="P40" s="165"/>
      <c r="Q40" s="165">
        <f>SUM(Q41:Q41)</f>
        <v>1.36</v>
      </c>
      <c r="R40" s="166"/>
      <c r="S40" s="166"/>
      <c r="T40" s="166"/>
      <c r="U40" s="166"/>
      <c r="V40" s="166">
        <f>SUM(V41:V41)</f>
        <v>11.45</v>
      </c>
      <c r="W40" s="166"/>
      <c r="X40" s="166"/>
      <c r="Y40" s="166"/>
      <c r="AG40" t="s">
        <v>108</v>
      </c>
    </row>
    <row r="41" spans="1:60" ht="22.5" outlineLevel="1" x14ac:dyDescent="0.2">
      <c r="A41" s="180">
        <v>16</v>
      </c>
      <c r="B41" s="181" t="s">
        <v>159</v>
      </c>
      <c r="C41" s="191" t="s">
        <v>160</v>
      </c>
      <c r="D41" s="182" t="s">
        <v>111</v>
      </c>
      <c r="E41" s="183">
        <v>279.2</v>
      </c>
      <c r="F41" s="184"/>
      <c r="G41" s="185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21</v>
      </c>
      <c r="M41" s="158">
        <f>G41*(1+L41/100)</f>
        <v>0</v>
      </c>
      <c r="N41" s="157">
        <v>0</v>
      </c>
      <c r="O41" s="157">
        <f>ROUND(E41*N41,2)</f>
        <v>0</v>
      </c>
      <c r="P41" s="157">
        <v>4.8700000000000002E-3</v>
      </c>
      <c r="Q41" s="157">
        <f>ROUND(E41*P41,2)</f>
        <v>1.36</v>
      </c>
      <c r="R41" s="158"/>
      <c r="S41" s="158" t="s">
        <v>112</v>
      </c>
      <c r="T41" s="158" t="s">
        <v>112</v>
      </c>
      <c r="U41" s="158">
        <v>4.1000000000000002E-2</v>
      </c>
      <c r="V41" s="158">
        <f>ROUND(E41*U41,2)</f>
        <v>11.45</v>
      </c>
      <c r="W41" s="158"/>
      <c r="X41" s="158" t="s">
        <v>113</v>
      </c>
      <c r="Y41" s="158" t="s">
        <v>114</v>
      </c>
      <c r="Z41" s="147"/>
      <c r="AA41" s="147"/>
      <c r="AB41" s="147"/>
      <c r="AC41" s="147"/>
      <c r="AD41" s="147"/>
      <c r="AE41" s="147"/>
      <c r="AF41" s="147"/>
      <c r="AG41" s="147" t="s">
        <v>115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x14ac:dyDescent="0.2">
      <c r="A42" s="167" t="s">
        <v>107</v>
      </c>
      <c r="B42" s="168" t="s">
        <v>68</v>
      </c>
      <c r="C42" s="188" t="s">
        <v>69</v>
      </c>
      <c r="D42" s="169"/>
      <c r="E42" s="170"/>
      <c r="F42" s="171"/>
      <c r="G42" s="172">
        <f>SUMIF(AG43:AG45,"&lt;&gt;NOR",G43:G45)</f>
        <v>0</v>
      </c>
      <c r="H42" s="166"/>
      <c r="I42" s="166">
        <f>SUM(I43:I45)</f>
        <v>0</v>
      </c>
      <c r="J42" s="166"/>
      <c r="K42" s="166">
        <f>SUM(K43:K45)</f>
        <v>0</v>
      </c>
      <c r="L42" s="166"/>
      <c r="M42" s="166">
        <f>SUM(M43:M45)</f>
        <v>0</v>
      </c>
      <c r="N42" s="165"/>
      <c r="O42" s="165">
        <f>SUM(O43:O45)</f>
        <v>0.03</v>
      </c>
      <c r="P42" s="165"/>
      <c r="Q42" s="165">
        <f>SUM(Q43:Q45)</f>
        <v>0.03</v>
      </c>
      <c r="R42" s="166"/>
      <c r="S42" s="166"/>
      <c r="T42" s="166"/>
      <c r="U42" s="166"/>
      <c r="V42" s="166">
        <f>SUM(V43:V45)</f>
        <v>7.09</v>
      </c>
      <c r="W42" s="166"/>
      <c r="X42" s="166"/>
      <c r="Y42" s="166"/>
      <c r="AG42" t="s">
        <v>108</v>
      </c>
    </row>
    <row r="43" spans="1:60" ht="22.5" outlineLevel="1" x14ac:dyDescent="0.2">
      <c r="A43" s="180">
        <v>17</v>
      </c>
      <c r="B43" s="181" t="s">
        <v>161</v>
      </c>
      <c r="C43" s="191" t="s">
        <v>162</v>
      </c>
      <c r="D43" s="182" t="s">
        <v>163</v>
      </c>
      <c r="E43" s="183">
        <v>18</v>
      </c>
      <c r="F43" s="184"/>
      <c r="G43" s="185">
        <f>ROUND(E43*F43,2)</f>
        <v>0</v>
      </c>
      <c r="H43" s="159"/>
      <c r="I43" s="158">
        <f>ROUND(E43*H43,2)</f>
        <v>0</v>
      </c>
      <c r="J43" s="159"/>
      <c r="K43" s="158">
        <f>ROUND(E43*J43,2)</f>
        <v>0</v>
      </c>
      <c r="L43" s="158">
        <v>21</v>
      </c>
      <c r="M43" s="158">
        <f>G43*(1+L43/100)</f>
        <v>0</v>
      </c>
      <c r="N43" s="157">
        <v>1.8E-3</v>
      </c>
      <c r="O43" s="157">
        <f>ROUND(E43*N43,2)</f>
        <v>0.03</v>
      </c>
      <c r="P43" s="157">
        <v>1.8E-3</v>
      </c>
      <c r="Q43" s="157">
        <f>ROUND(E43*P43,2)</f>
        <v>0.03</v>
      </c>
      <c r="R43" s="158"/>
      <c r="S43" s="158" t="s">
        <v>112</v>
      </c>
      <c r="T43" s="158" t="s">
        <v>112</v>
      </c>
      <c r="U43" s="158">
        <v>0.11</v>
      </c>
      <c r="V43" s="158">
        <f>ROUND(E43*U43,2)</f>
        <v>1.98</v>
      </c>
      <c r="W43" s="158"/>
      <c r="X43" s="158" t="s">
        <v>113</v>
      </c>
      <c r="Y43" s="158" t="s">
        <v>114</v>
      </c>
      <c r="Z43" s="147"/>
      <c r="AA43" s="147"/>
      <c r="AB43" s="147"/>
      <c r="AC43" s="147"/>
      <c r="AD43" s="147"/>
      <c r="AE43" s="147"/>
      <c r="AF43" s="147"/>
      <c r="AG43" s="147" t="s">
        <v>115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80">
        <v>18</v>
      </c>
      <c r="B44" s="181" t="s">
        <v>164</v>
      </c>
      <c r="C44" s="191" t="s">
        <v>165</v>
      </c>
      <c r="D44" s="182" t="s">
        <v>163</v>
      </c>
      <c r="E44" s="183">
        <v>18</v>
      </c>
      <c r="F44" s="184"/>
      <c r="G44" s="185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21</v>
      </c>
      <c r="M44" s="158">
        <f>G44*(1+L44/100)</f>
        <v>0</v>
      </c>
      <c r="N44" s="157">
        <v>1.0000000000000001E-5</v>
      </c>
      <c r="O44" s="157">
        <f>ROUND(E44*N44,2)</f>
        <v>0</v>
      </c>
      <c r="P44" s="157">
        <v>0</v>
      </c>
      <c r="Q44" s="157">
        <f>ROUND(E44*P44,2)</f>
        <v>0</v>
      </c>
      <c r="R44" s="158"/>
      <c r="S44" s="158" t="s">
        <v>112</v>
      </c>
      <c r="T44" s="158" t="s">
        <v>112</v>
      </c>
      <c r="U44" s="158">
        <v>0.28000000000000003</v>
      </c>
      <c r="V44" s="158">
        <f>ROUND(E44*U44,2)</f>
        <v>5.04</v>
      </c>
      <c r="W44" s="158"/>
      <c r="X44" s="158" t="s">
        <v>113</v>
      </c>
      <c r="Y44" s="158" t="s">
        <v>114</v>
      </c>
      <c r="Z44" s="147"/>
      <c r="AA44" s="147"/>
      <c r="AB44" s="147"/>
      <c r="AC44" s="147"/>
      <c r="AD44" s="147"/>
      <c r="AE44" s="147"/>
      <c r="AF44" s="147"/>
      <c r="AG44" s="147" t="s">
        <v>115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80">
        <v>19</v>
      </c>
      <c r="B45" s="181" t="s">
        <v>166</v>
      </c>
      <c r="C45" s="191" t="s">
        <v>167</v>
      </c>
      <c r="D45" s="182" t="s">
        <v>156</v>
      </c>
      <c r="E45" s="183">
        <v>3.2579999999999998E-2</v>
      </c>
      <c r="F45" s="184"/>
      <c r="G45" s="185">
        <f>ROUND(E45*F45,2)</f>
        <v>0</v>
      </c>
      <c r="H45" s="159"/>
      <c r="I45" s="158">
        <f>ROUND(E45*H45,2)</f>
        <v>0</v>
      </c>
      <c r="J45" s="159"/>
      <c r="K45" s="158">
        <f>ROUND(E45*J45,2)</f>
        <v>0</v>
      </c>
      <c r="L45" s="158">
        <v>21</v>
      </c>
      <c r="M45" s="158">
        <f>G45*(1+L45/100)</f>
        <v>0</v>
      </c>
      <c r="N45" s="157">
        <v>0</v>
      </c>
      <c r="O45" s="157">
        <f>ROUND(E45*N45,2)</f>
        <v>0</v>
      </c>
      <c r="P45" s="157">
        <v>0</v>
      </c>
      <c r="Q45" s="157">
        <f>ROUND(E45*P45,2)</f>
        <v>0</v>
      </c>
      <c r="R45" s="158"/>
      <c r="S45" s="158" t="s">
        <v>112</v>
      </c>
      <c r="T45" s="158" t="s">
        <v>112</v>
      </c>
      <c r="U45" s="158">
        <v>2.2549999999999999</v>
      </c>
      <c r="V45" s="158">
        <f>ROUND(E45*U45,2)</f>
        <v>7.0000000000000007E-2</v>
      </c>
      <c r="W45" s="158"/>
      <c r="X45" s="158" t="s">
        <v>157</v>
      </c>
      <c r="Y45" s="158" t="s">
        <v>114</v>
      </c>
      <c r="Z45" s="147"/>
      <c r="AA45" s="147"/>
      <c r="AB45" s="147"/>
      <c r="AC45" s="147"/>
      <c r="AD45" s="147"/>
      <c r="AE45" s="147"/>
      <c r="AF45" s="147"/>
      <c r="AG45" s="147" t="s">
        <v>158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x14ac:dyDescent="0.2">
      <c r="A46" s="167" t="s">
        <v>107</v>
      </c>
      <c r="B46" s="168" t="s">
        <v>70</v>
      </c>
      <c r="C46" s="188" t="s">
        <v>71</v>
      </c>
      <c r="D46" s="169"/>
      <c r="E46" s="170"/>
      <c r="F46" s="171"/>
      <c r="G46" s="172">
        <f>SUMIF(AG47:AG51,"&lt;&gt;NOR",G47:G51)</f>
        <v>0</v>
      </c>
      <c r="H46" s="166"/>
      <c r="I46" s="166">
        <f>SUM(I47:I51)</f>
        <v>0</v>
      </c>
      <c r="J46" s="166"/>
      <c r="K46" s="166">
        <f>SUM(K47:K51)</f>
        <v>0</v>
      </c>
      <c r="L46" s="166"/>
      <c r="M46" s="166">
        <f>SUM(M47:M51)</f>
        <v>0</v>
      </c>
      <c r="N46" s="165"/>
      <c r="O46" s="165">
        <f>SUM(O47:O51)</f>
        <v>2.34</v>
      </c>
      <c r="P46" s="165"/>
      <c r="Q46" s="165">
        <f>SUM(Q47:Q51)</f>
        <v>0</v>
      </c>
      <c r="R46" s="166"/>
      <c r="S46" s="166"/>
      <c r="T46" s="166"/>
      <c r="U46" s="166"/>
      <c r="V46" s="166">
        <f>SUM(V47:V51)</f>
        <v>0</v>
      </c>
      <c r="W46" s="166"/>
      <c r="X46" s="166"/>
      <c r="Y46" s="166"/>
      <c r="AG46" t="s">
        <v>108</v>
      </c>
    </row>
    <row r="47" spans="1:60" outlineLevel="1" x14ac:dyDescent="0.2">
      <c r="A47" s="174">
        <v>20</v>
      </c>
      <c r="B47" s="175" t="s">
        <v>168</v>
      </c>
      <c r="C47" s="189" t="s">
        <v>169</v>
      </c>
      <c r="D47" s="176" t="s">
        <v>111</v>
      </c>
      <c r="E47" s="177">
        <v>241.6</v>
      </c>
      <c r="F47" s="178"/>
      <c r="G47" s="179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21</v>
      </c>
      <c r="M47" s="158">
        <f>G47*(1+L47/100)</f>
        <v>0</v>
      </c>
      <c r="N47" s="157">
        <v>9.6900000000000007E-3</v>
      </c>
      <c r="O47" s="157">
        <f>ROUND(E47*N47,2)</f>
        <v>2.34</v>
      </c>
      <c r="P47" s="157">
        <v>0</v>
      </c>
      <c r="Q47" s="157">
        <f>ROUND(E47*P47,2)</f>
        <v>0</v>
      </c>
      <c r="R47" s="158"/>
      <c r="S47" s="158" t="s">
        <v>112</v>
      </c>
      <c r="T47" s="158" t="s">
        <v>170</v>
      </c>
      <c r="U47" s="158">
        <v>0</v>
      </c>
      <c r="V47" s="158">
        <f>ROUND(E47*U47,2)</f>
        <v>0</v>
      </c>
      <c r="W47" s="158"/>
      <c r="X47" s="158" t="s">
        <v>171</v>
      </c>
      <c r="Y47" s="158" t="s">
        <v>114</v>
      </c>
      <c r="Z47" s="147"/>
      <c r="AA47" s="147"/>
      <c r="AB47" s="147"/>
      <c r="AC47" s="147"/>
      <c r="AD47" s="147"/>
      <c r="AE47" s="147"/>
      <c r="AF47" s="147"/>
      <c r="AG47" s="147" t="s">
        <v>172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2" x14ac:dyDescent="0.2">
      <c r="A48" s="154"/>
      <c r="B48" s="155"/>
      <c r="C48" s="254" t="s">
        <v>173</v>
      </c>
      <c r="D48" s="255"/>
      <c r="E48" s="255"/>
      <c r="F48" s="255"/>
      <c r="G48" s="255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58"/>
      <c r="Z48" s="147"/>
      <c r="AA48" s="147"/>
      <c r="AB48" s="147"/>
      <c r="AC48" s="147"/>
      <c r="AD48" s="147"/>
      <c r="AE48" s="147"/>
      <c r="AF48" s="147"/>
      <c r="AG48" s="147" t="s">
        <v>174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256" t="s">
        <v>222</v>
      </c>
      <c r="D49" s="257"/>
      <c r="E49" s="257"/>
      <c r="F49" s="257"/>
      <c r="G49" s="257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58"/>
      <c r="Z49" s="147"/>
      <c r="AA49" s="147"/>
      <c r="AB49" s="147"/>
      <c r="AC49" s="147"/>
      <c r="AD49" s="147"/>
      <c r="AE49" s="147"/>
      <c r="AF49" s="147"/>
      <c r="AG49" s="147" t="s">
        <v>174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3" x14ac:dyDescent="0.2">
      <c r="A50" s="154"/>
      <c r="B50" s="155"/>
      <c r="C50" s="256" t="s">
        <v>175</v>
      </c>
      <c r="D50" s="257"/>
      <c r="E50" s="257"/>
      <c r="F50" s="257"/>
      <c r="G50" s="257"/>
      <c r="H50" s="158"/>
      <c r="I50" s="158"/>
      <c r="J50" s="158"/>
      <c r="K50" s="158"/>
      <c r="L50" s="158"/>
      <c r="M50" s="158"/>
      <c r="N50" s="157"/>
      <c r="O50" s="157"/>
      <c r="P50" s="157"/>
      <c r="Q50" s="157"/>
      <c r="R50" s="158"/>
      <c r="S50" s="158"/>
      <c r="T50" s="158"/>
      <c r="U50" s="158"/>
      <c r="V50" s="158"/>
      <c r="W50" s="158"/>
      <c r="X50" s="158"/>
      <c r="Y50" s="158"/>
      <c r="Z50" s="147"/>
      <c r="AA50" s="147"/>
      <c r="AB50" s="147"/>
      <c r="AC50" s="147"/>
      <c r="AD50" s="147"/>
      <c r="AE50" s="147"/>
      <c r="AF50" s="147"/>
      <c r="AG50" s="147" t="s">
        <v>174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2" x14ac:dyDescent="0.2">
      <c r="A51" s="154"/>
      <c r="B51" s="155"/>
      <c r="C51" s="190" t="s">
        <v>126</v>
      </c>
      <c r="D51" s="160"/>
      <c r="E51" s="161">
        <v>241.6</v>
      </c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58"/>
      <c r="Z51" s="147"/>
      <c r="AA51" s="147"/>
      <c r="AB51" s="147"/>
      <c r="AC51" s="147"/>
      <c r="AD51" s="147"/>
      <c r="AE51" s="147"/>
      <c r="AF51" s="147"/>
      <c r="AG51" s="147" t="s">
        <v>117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x14ac:dyDescent="0.2">
      <c r="A52" s="167" t="s">
        <v>107</v>
      </c>
      <c r="B52" s="168" t="s">
        <v>72</v>
      </c>
      <c r="C52" s="188" t="s">
        <v>73</v>
      </c>
      <c r="D52" s="169"/>
      <c r="E52" s="170"/>
      <c r="F52" s="171"/>
      <c r="G52" s="172">
        <f>SUMIF(AG53:AG59,"&lt;&gt;NOR",G53:G59)</f>
        <v>0</v>
      </c>
      <c r="H52" s="166"/>
      <c r="I52" s="166">
        <f>SUM(I53:I59)</f>
        <v>0</v>
      </c>
      <c r="J52" s="166"/>
      <c r="K52" s="166">
        <f>SUM(K53:K59)</f>
        <v>0</v>
      </c>
      <c r="L52" s="166"/>
      <c r="M52" s="166">
        <f>SUM(M53:M59)</f>
        <v>0</v>
      </c>
      <c r="N52" s="165"/>
      <c r="O52" s="165">
        <f>SUM(O53:O59)</f>
        <v>0.13</v>
      </c>
      <c r="P52" s="165"/>
      <c r="Q52" s="165">
        <f>SUM(Q53:Q59)</f>
        <v>0</v>
      </c>
      <c r="R52" s="166"/>
      <c r="S52" s="166"/>
      <c r="T52" s="166"/>
      <c r="U52" s="166"/>
      <c r="V52" s="166">
        <f>SUM(V53:V59)</f>
        <v>0</v>
      </c>
      <c r="W52" s="166"/>
      <c r="X52" s="166"/>
      <c r="Y52" s="166"/>
      <c r="AG52" t="s">
        <v>108</v>
      </c>
    </row>
    <row r="53" spans="1:60" ht="22.5" outlineLevel="1" x14ac:dyDescent="0.2">
      <c r="A53" s="174">
        <v>21</v>
      </c>
      <c r="B53" s="175" t="s">
        <v>176</v>
      </c>
      <c r="C53" s="189" t="s">
        <v>177</v>
      </c>
      <c r="D53" s="176" t="s">
        <v>122</v>
      </c>
      <c r="E53" s="177">
        <v>15.38</v>
      </c>
      <c r="F53" s="178"/>
      <c r="G53" s="179">
        <f>ROUND(E53*F53,2)</f>
        <v>0</v>
      </c>
      <c r="H53" s="159"/>
      <c r="I53" s="158">
        <f>ROUND(E53*H53,2)</f>
        <v>0</v>
      </c>
      <c r="J53" s="159"/>
      <c r="K53" s="158">
        <f>ROUND(E53*J53,2)</f>
        <v>0</v>
      </c>
      <c r="L53" s="158">
        <v>21</v>
      </c>
      <c r="M53" s="158">
        <f>G53*(1+L53/100)</f>
        <v>0</v>
      </c>
      <c r="N53" s="157">
        <v>0</v>
      </c>
      <c r="O53" s="157">
        <f>ROUND(E53*N53,2)</f>
        <v>0</v>
      </c>
      <c r="P53" s="157">
        <v>0</v>
      </c>
      <c r="Q53" s="157">
        <f>ROUND(E53*P53,2)</f>
        <v>0</v>
      </c>
      <c r="R53" s="158"/>
      <c r="S53" s="158" t="s">
        <v>136</v>
      </c>
      <c r="T53" s="158" t="s">
        <v>143</v>
      </c>
      <c r="U53" s="158">
        <v>0</v>
      </c>
      <c r="V53" s="158">
        <f>ROUND(E53*U53,2)</f>
        <v>0</v>
      </c>
      <c r="W53" s="158"/>
      <c r="X53" s="158" t="s">
        <v>113</v>
      </c>
      <c r="Y53" s="158" t="s">
        <v>114</v>
      </c>
      <c r="Z53" s="147"/>
      <c r="AA53" s="147"/>
      <c r="AB53" s="147"/>
      <c r="AC53" s="147"/>
      <c r="AD53" s="147"/>
      <c r="AE53" s="147"/>
      <c r="AF53" s="147"/>
      <c r="AG53" s="147" t="s">
        <v>115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2" x14ac:dyDescent="0.2">
      <c r="A54" s="154"/>
      <c r="B54" s="155"/>
      <c r="C54" s="190" t="s">
        <v>178</v>
      </c>
      <c r="D54" s="160"/>
      <c r="E54" s="161">
        <v>15.38</v>
      </c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58"/>
      <c r="Z54" s="147"/>
      <c r="AA54" s="147"/>
      <c r="AB54" s="147"/>
      <c r="AC54" s="147"/>
      <c r="AD54" s="147"/>
      <c r="AE54" s="147"/>
      <c r="AF54" s="147"/>
      <c r="AG54" s="147" t="s">
        <v>117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80">
        <v>22</v>
      </c>
      <c r="B55" s="181" t="s">
        <v>179</v>
      </c>
      <c r="C55" s="191" t="s">
        <v>180</v>
      </c>
      <c r="D55" s="182" t="s">
        <v>122</v>
      </c>
      <c r="E55" s="183">
        <v>28</v>
      </c>
      <c r="F55" s="184"/>
      <c r="G55" s="185">
        <f>ROUND(E55*F55,2)</f>
        <v>0</v>
      </c>
      <c r="H55" s="159"/>
      <c r="I55" s="158">
        <f>ROUND(E55*H55,2)</f>
        <v>0</v>
      </c>
      <c r="J55" s="159"/>
      <c r="K55" s="158">
        <f>ROUND(E55*J55,2)</f>
        <v>0</v>
      </c>
      <c r="L55" s="158">
        <v>21</v>
      </c>
      <c r="M55" s="158">
        <f>G55*(1+L55/100)</f>
        <v>0</v>
      </c>
      <c r="N55" s="157">
        <v>0</v>
      </c>
      <c r="O55" s="157">
        <f>ROUND(E55*N55,2)</f>
        <v>0</v>
      </c>
      <c r="P55" s="157">
        <v>0</v>
      </c>
      <c r="Q55" s="157">
        <f>ROUND(E55*P55,2)</f>
        <v>0</v>
      </c>
      <c r="R55" s="158"/>
      <c r="S55" s="158" t="s">
        <v>136</v>
      </c>
      <c r="T55" s="158" t="s">
        <v>143</v>
      </c>
      <c r="U55" s="158">
        <v>0</v>
      </c>
      <c r="V55" s="158">
        <f>ROUND(E55*U55,2)</f>
        <v>0</v>
      </c>
      <c r="W55" s="158"/>
      <c r="X55" s="158" t="s">
        <v>113</v>
      </c>
      <c r="Y55" s="158" t="s">
        <v>114</v>
      </c>
      <c r="Z55" s="147"/>
      <c r="AA55" s="147"/>
      <c r="AB55" s="147"/>
      <c r="AC55" s="147"/>
      <c r="AD55" s="147"/>
      <c r="AE55" s="147"/>
      <c r="AF55" s="147"/>
      <c r="AG55" s="147" t="s">
        <v>115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ht="22.5" outlineLevel="1" x14ac:dyDescent="0.2">
      <c r="A56" s="174">
        <v>23</v>
      </c>
      <c r="B56" s="175" t="s">
        <v>181</v>
      </c>
      <c r="C56" s="189" t="s">
        <v>182</v>
      </c>
      <c r="D56" s="176" t="s">
        <v>111</v>
      </c>
      <c r="E56" s="177">
        <v>36.5</v>
      </c>
      <c r="F56" s="178"/>
      <c r="G56" s="179">
        <f>ROUND(E56*F56,2)</f>
        <v>0</v>
      </c>
      <c r="H56" s="159"/>
      <c r="I56" s="158">
        <f>ROUND(E56*H56,2)</f>
        <v>0</v>
      </c>
      <c r="J56" s="159"/>
      <c r="K56" s="158">
        <f>ROUND(E56*J56,2)</f>
        <v>0</v>
      </c>
      <c r="L56" s="158">
        <v>21</v>
      </c>
      <c r="M56" s="158">
        <f>G56*(1+L56/100)</f>
        <v>0</v>
      </c>
      <c r="N56" s="157">
        <v>3.5999999999999999E-3</v>
      </c>
      <c r="O56" s="157">
        <f>ROUND(E56*N56,2)</f>
        <v>0.13</v>
      </c>
      <c r="P56" s="157">
        <v>0</v>
      </c>
      <c r="Q56" s="157">
        <f>ROUND(E56*P56,2)</f>
        <v>0</v>
      </c>
      <c r="R56" s="158"/>
      <c r="S56" s="158" t="s">
        <v>112</v>
      </c>
      <c r="T56" s="158" t="s">
        <v>170</v>
      </c>
      <c r="U56" s="158">
        <v>0</v>
      </c>
      <c r="V56" s="158">
        <f>ROUND(E56*U56,2)</f>
        <v>0</v>
      </c>
      <c r="W56" s="158"/>
      <c r="X56" s="158" t="s">
        <v>171</v>
      </c>
      <c r="Y56" s="158" t="s">
        <v>114</v>
      </c>
      <c r="Z56" s="147"/>
      <c r="AA56" s="147"/>
      <c r="AB56" s="147"/>
      <c r="AC56" s="147"/>
      <c r="AD56" s="147"/>
      <c r="AE56" s="147"/>
      <c r="AF56" s="147"/>
      <c r="AG56" s="147" t="s">
        <v>172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22.5" outlineLevel="2" x14ac:dyDescent="0.2">
      <c r="A57" s="154"/>
      <c r="B57" s="155"/>
      <c r="C57" s="254" t="s">
        <v>183</v>
      </c>
      <c r="D57" s="255"/>
      <c r="E57" s="255"/>
      <c r="F57" s="255"/>
      <c r="G57" s="255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58"/>
      <c r="Z57" s="147"/>
      <c r="AA57" s="147"/>
      <c r="AB57" s="147"/>
      <c r="AC57" s="147"/>
      <c r="AD57" s="147"/>
      <c r="AE57" s="147"/>
      <c r="AF57" s="147"/>
      <c r="AG57" s="147" t="s">
        <v>174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86" t="str">
        <f>C57</f>
        <v>PVC s požadavkem elektrostaticky vodivé provedení, nášlapná vrstva 0,8 mm, tř. 34 vč. soklové lišty MDF folie v. 40 mm v barvě krytiny.</v>
      </c>
      <c r="BB57" s="147"/>
      <c r="BC57" s="147"/>
      <c r="BD57" s="147"/>
      <c r="BE57" s="147"/>
      <c r="BF57" s="147"/>
      <c r="BG57" s="147"/>
      <c r="BH57" s="147"/>
    </row>
    <row r="58" spans="1:60" outlineLevel="2" x14ac:dyDescent="0.2">
      <c r="A58" s="154"/>
      <c r="B58" s="155"/>
      <c r="C58" s="190" t="s">
        <v>127</v>
      </c>
      <c r="D58" s="160"/>
      <c r="E58" s="161">
        <v>36.5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58"/>
      <c r="Z58" s="147"/>
      <c r="AA58" s="147"/>
      <c r="AB58" s="147"/>
      <c r="AC58" s="147"/>
      <c r="AD58" s="147"/>
      <c r="AE58" s="147"/>
      <c r="AF58" s="147"/>
      <c r="AG58" s="147" t="s">
        <v>117</v>
      </c>
      <c r="AH58" s="147">
        <v>0</v>
      </c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54">
        <v>24</v>
      </c>
      <c r="B59" s="155" t="s">
        <v>184</v>
      </c>
      <c r="C59" s="192" t="s">
        <v>185</v>
      </c>
      <c r="D59" s="156" t="s">
        <v>0</v>
      </c>
      <c r="E59" s="187"/>
      <c r="F59" s="159"/>
      <c r="G59" s="158">
        <f>ROUND(E59*F59,2)</f>
        <v>0</v>
      </c>
      <c r="H59" s="159"/>
      <c r="I59" s="158">
        <f>ROUND(E59*H59,2)</f>
        <v>0</v>
      </c>
      <c r="J59" s="159"/>
      <c r="K59" s="158">
        <f>ROUND(E59*J59,2)</f>
        <v>0</v>
      </c>
      <c r="L59" s="158">
        <v>21</v>
      </c>
      <c r="M59" s="158">
        <f>G59*(1+L59/100)</f>
        <v>0</v>
      </c>
      <c r="N59" s="157">
        <v>0</v>
      </c>
      <c r="O59" s="157">
        <f>ROUND(E59*N59,2)</f>
        <v>0</v>
      </c>
      <c r="P59" s="157">
        <v>0</v>
      </c>
      <c r="Q59" s="157">
        <f>ROUND(E59*P59,2)</f>
        <v>0</v>
      </c>
      <c r="R59" s="158"/>
      <c r="S59" s="158" t="s">
        <v>112</v>
      </c>
      <c r="T59" s="158" t="s">
        <v>112</v>
      </c>
      <c r="U59" s="158">
        <v>0</v>
      </c>
      <c r="V59" s="158">
        <f>ROUND(E59*U59,2)</f>
        <v>0</v>
      </c>
      <c r="W59" s="158"/>
      <c r="X59" s="158" t="s">
        <v>157</v>
      </c>
      <c r="Y59" s="158" t="s">
        <v>114</v>
      </c>
      <c r="Z59" s="147"/>
      <c r="AA59" s="147"/>
      <c r="AB59" s="147"/>
      <c r="AC59" s="147"/>
      <c r="AD59" s="147"/>
      <c r="AE59" s="147"/>
      <c r="AF59" s="147"/>
      <c r="AG59" s="147" t="s">
        <v>158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x14ac:dyDescent="0.2">
      <c r="A60" s="167" t="s">
        <v>107</v>
      </c>
      <c r="B60" s="168" t="s">
        <v>74</v>
      </c>
      <c r="C60" s="188" t="s">
        <v>75</v>
      </c>
      <c r="D60" s="169"/>
      <c r="E60" s="170"/>
      <c r="F60" s="171"/>
      <c r="G60" s="172">
        <f>SUMIF(AG61:AG68,"&lt;&gt;NOR",G61:G68)</f>
        <v>0</v>
      </c>
      <c r="H60" s="166"/>
      <c r="I60" s="166">
        <f>SUM(I61:I68)</f>
        <v>0</v>
      </c>
      <c r="J60" s="166"/>
      <c r="K60" s="166">
        <f>SUM(K61:K68)</f>
        <v>0</v>
      </c>
      <c r="L60" s="166"/>
      <c r="M60" s="166">
        <f>SUM(M61:M68)</f>
        <v>0</v>
      </c>
      <c r="N60" s="165"/>
      <c r="O60" s="165">
        <f>SUM(O61:O68)</f>
        <v>0.05</v>
      </c>
      <c r="P60" s="165"/>
      <c r="Q60" s="165">
        <f>SUM(Q61:Q68)</f>
        <v>0</v>
      </c>
      <c r="R60" s="166"/>
      <c r="S60" s="166"/>
      <c r="T60" s="166"/>
      <c r="U60" s="166"/>
      <c r="V60" s="166">
        <f>SUM(V61:V68)</f>
        <v>19.18</v>
      </c>
      <c r="W60" s="166"/>
      <c r="X60" s="166"/>
      <c r="Y60" s="166"/>
      <c r="AG60" t="s">
        <v>108</v>
      </c>
    </row>
    <row r="61" spans="1:60" outlineLevel="1" x14ac:dyDescent="0.2">
      <c r="A61" s="174">
        <v>25</v>
      </c>
      <c r="B61" s="175" t="s">
        <v>186</v>
      </c>
      <c r="C61" s="189" t="s">
        <v>187</v>
      </c>
      <c r="D61" s="176" t="s">
        <v>111</v>
      </c>
      <c r="E61" s="177">
        <v>49.8</v>
      </c>
      <c r="F61" s="178"/>
      <c r="G61" s="179">
        <f>ROUND(E61*F61,2)</f>
        <v>0</v>
      </c>
      <c r="H61" s="159"/>
      <c r="I61" s="158">
        <f>ROUND(E61*H61,2)</f>
        <v>0</v>
      </c>
      <c r="J61" s="159"/>
      <c r="K61" s="158">
        <f>ROUND(E61*J61,2)</f>
        <v>0</v>
      </c>
      <c r="L61" s="158">
        <v>21</v>
      </c>
      <c r="M61" s="158">
        <f>G61*(1+L61/100)</f>
        <v>0</v>
      </c>
      <c r="N61" s="157">
        <v>1.9000000000000001E-4</v>
      </c>
      <c r="O61" s="157">
        <f>ROUND(E61*N61,2)</f>
        <v>0.01</v>
      </c>
      <c r="P61" s="157">
        <v>0</v>
      </c>
      <c r="Q61" s="157">
        <f>ROUND(E61*P61,2)</f>
        <v>0</v>
      </c>
      <c r="R61" s="158"/>
      <c r="S61" s="158" t="s">
        <v>112</v>
      </c>
      <c r="T61" s="158" t="s">
        <v>112</v>
      </c>
      <c r="U61" s="158">
        <v>7.0000000000000007E-2</v>
      </c>
      <c r="V61" s="158">
        <f>ROUND(E61*U61,2)</f>
        <v>3.49</v>
      </c>
      <c r="W61" s="158"/>
      <c r="X61" s="158" t="s">
        <v>113</v>
      </c>
      <c r="Y61" s="158" t="s">
        <v>114</v>
      </c>
      <c r="Z61" s="147"/>
      <c r="AA61" s="147"/>
      <c r="AB61" s="147"/>
      <c r="AC61" s="147"/>
      <c r="AD61" s="147"/>
      <c r="AE61" s="147"/>
      <c r="AF61" s="147"/>
      <c r="AG61" s="147" t="s">
        <v>115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2" x14ac:dyDescent="0.2">
      <c r="A62" s="154"/>
      <c r="B62" s="155"/>
      <c r="C62" s="190" t="s">
        <v>188</v>
      </c>
      <c r="D62" s="160"/>
      <c r="E62" s="161">
        <v>49.8</v>
      </c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58"/>
      <c r="Z62" s="147"/>
      <c r="AA62" s="147"/>
      <c r="AB62" s="147"/>
      <c r="AC62" s="147"/>
      <c r="AD62" s="147"/>
      <c r="AE62" s="147"/>
      <c r="AF62" s="147"/>
      <c r="AG62" s="147" t="s">
        <v>117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74">
        <v>26</v>
      </c>
      <c r="B63" s="175" t="s">
        <v>189</v>
      </c>
      <c r="C63" s="189" t="s">
        <v>190</v>
      </c>
      <c r="D63" s="176" t="s">
        <v>111</v>
      </c>
      <c r="E63" s="177">
        <v>24.9</v>
      </c>
      <c r="F63" s="178"/>
      <c r="G63" s="179">
        <f>ROUND(E63*F63,2)</f>
        <v>0</v>
      </c>
      <c r="H63" s="159"/>
      <c r="I63" s="158">
        <f>ROUND(E63*H63,2)</f>
        <v>0</v>
      </c>
      <c r="J63" s="159"/>
      <c r="K63" s="158">
        <f>ROUND(E63*J63,2)</f>
        <v>0</v>
      </c>
      <c r="L63" s="158">
        <v>21</v>
      </c>
      <c r="M63" s="158">
        <f>G63*(1+L63/100)</f>
        <v>0</v>
      </c>
      <c r="N63" s="157">
        <v>6.2E-4</v>
      </c>
      <c r="O63" s="157">
        <f>ROUND(E63*N63,2)</f>
        <v>0.02</v>
      </c>
      <c r="P63" s="157">
        <v>0</v>
      </c>
      <c r="Q63" s="157">
        <f>ROUND(E63*P63,2)</f>
        <v>0</v>
      </c>
      <c r="R63" s="158"/>
      <c r="S63" s="158" t="s">
        <v>112</v>
      </c>
      <c r="T63" s="158" t="s">
        <v>112</v>
      </c>
      <c r="U63" s="158">
        <v>0.28000000000000003</v>
      </c>
      <c r="V63" s="158">
        <f>ROUND(E63*U63,2)</f>
        <v>6.97</v>
      </c>
      <c r="W63" s="158"/>
      <c r="X63" s="158" t="s">
        <v>113</v>
      </c>
      <c r="Y63" s="158" t="s">
        <v>114</v>
      </c>
      <c r="Z63" s="147"/>
      <c r="AA63" s="147"/>
      <c r="AB63" s="147"/>
      <c r="AC63" s="147"/>
      <c r="AD63" s="147"/>
      <c r="AE63" s="147"/>
      <c r="AF63" s="147"/>
      <c r="AG63" s="147" t="s">
        <v>115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2" x14ac:dyDescent="0.2">
      <c r="A64" s="154"/>
      <c r="B64" s="155"/>
      <c r="C64" s="190" t="s">
        <v>191</v>
      </c>
      <c r="D64" s="160"/>
      <c r="E64" s="161">
        <v>24.9</v>
      </c>
      <c r="F64" s="158"/>
      <c r="G64" s="158"/>
      <c r="H64" s="158"/>
      <c r="I64" s="158"/>
      <c r="J64" s="158"/>
      <c r="K64" s="158"/>
      <c r="L64" s="158"/>
      <c r="M64" s="158"/>
      <c r="N64" s="157"/>
      <c r="O64" s="157"/>
      <c r="P64" s="157"/>
      <c r="Q64" s="157"/>
      <c r="R64" s="158"/>
      <c r="S64" s="158"/>
      <c r="T64" s="158"/>
      <c r="U64" s="158"/>
      <c r="V64" s="158"/>
      <c r="W64" s="158"/>
      <c r="X64" s="158"/>
      <c r="Y64" s="158"/>
      <c r="Z64" s="147"/>
      <c r="AA64" s="147"/>
      <c r="AB64" s="147"/>
      <c r="AC64" s="147"/>
      <c r="AD64" s="147"/>
      <c r="AE64" s="147"/>
      <c r="AF64" s="147"/>
      <c r="AG64" s="147" t="s">
        <v>117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22.5" outlineLevel="1" x14ac:dyDescent="0.2">
      <c r="A65" s="174">
        <v>27</v>
      </c>
      <c r="B65" s="175" t="s">
        <v>192</v>
      </c>
      <c r="C65" s="189" t="s">
        <v>193</v>
      </c>
      <c r="D65" s="176" t="s">
        <v>111</v>
      </c>
      <c r="E65" s="177">
        <v>24.9</v>
      </c>
      <c r="F65" s="178"/>
      <c r="G65" s="179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21</v>
      </c>
      <c r="M65" s="158">
        <f>G65*(1+L65/100)</f>
        <v>0</v>
      </c>
      <c r="N65" s="157">
        <v>7.2000000000000005E-4</v>
      </c>
      <c r="O65" s="157">
        <f>ROUND(E65*N65,2)</f>
        <v>0.02</v>
      </c>
      <c r="P65" s="157">
        <v>0</v>
      </c>
      <c r="Q65" s="157">
        <f>ROUND(E65*P65,2)</f>
        <v>0</v>
      </c>
      <c r="R65" s="158"/>
      <c r="S65" s="158" t="s">
        <v>112</v>
      </c>
      <c r="T65" s="158" t="s">
        <v>112</v>
      </c>
      <c r="U65" s="158">
        <v>0.35</v>
      </c>
      <c r="V65" s="158">
        <f>ROUND(E65*U65,2)</f>
        <v>8.7200000000000006</v>
      </c>
      <c r="W65" s="158"/>
      <c r="X65" s="158" t="s">
        <v>113</v>
      </c>
      <c r="Y65" s="158" t="s">
        <v>114</v>
      </c>
      <c r="Z65" s="147"/>
      <c r="AA65" s="147"/>
      <c r="AB65" s="147"/>
      <c r="AC65" s="147"/>
      <c r="AD65" s="147"/>
      <c r="AE65" s="147"/>
      <c r="AF65" s="147"/>
      <c r="AG65" s="147" t="s">
        <v>115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2" x14ac:dyDescent="0.2">
      <c r="A66" s="154"/>
      <c r="B66" s="155"/>
      <c r="C66" s="190" t="s">
        <v>191</v>
      </c>
      <c r="D66" s="160"/>
      <c r="E66" s="161">
        <v>24.9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58"/>
      <c r="Z66" s="147"/>
      <c r="AA66" s="147"/>
      <c r="AB66" s="147"/>
      <c r="AC66" s="147"/>
      <c r="AD66" s="147"/>
      <c r="AE66" s="147"/>
      <c r="AF66" s="147"/>
      <c r="AG66" s="147" t="s">
        <v>117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ht="22.5" outlineLevel="1" x14ac:dyDescent="0.2">
      <c r="A67" s="174">
        <v>28</v>
      </c>
      <c r="B67" s="175" t="s">
        <v>194</v>
      </c>
      <c r="C67" s="189" t="s">
        <v>195</v>
      </c>
      <c r="D67" s="176" t="s">
        <v>111</v>
      </c>
      <c r="E67" s="177">
        <v>4.62</v>
      </c>
      <c r="F67" s="178"/>
      <c r="G67" s="179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21</v>
      </c>
      <c r="M67" s="158">
        <f>G67*(1+L67/100)</f>
        <v>0</v>
      </c>
      <c r="N67" s="157">
        <v>6.0999999999999997E-4</v>
      </c>
      <c r="O67" s="157">
        <f>ROUND(E67*N67,2)</f>
        <v>0</v>
      </c>
      <c r="P67" s="157">
        <v>0</v>
      </c>
      <c r="Q67" s="157">
        <f>ROUND(E67*P67,2)</f>
        <v>0</v>
      </c>
      <c r="R67" s="158"/>
      <c r="S67" s="158" t="s">
        <v>112</v>
      </c>
      <c r="T67" s="158" t="s">
        <v>143</v>
      </c>
      <c r="U67" s="158">
        <v>0</v>
      </c>
      <c r="V67" s="158">
        <f>ROUND(E67*U67,2)</f>
        <v>0</v>
      </c>
      <c r="W67" s="158"/>
      <c r="X67" s="158" t="s">
        <v>171</v>
      </c>
      <c r="Y67" s="158" t="s">
        <v>114</v>
      </c>
      <c r="Z67" s="147"/>
      <c r="AA67" s="147"/>
      <c r="AB67" s="147"/>
      <c r="AC67" s="147"/>
      <c r="AD67" s="147"/>
      <c r="AE67" s="147"/>
      <c r="AF67" s="147"/>
      <c r="AG67" s="147" t="s">
        <v>172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2" x14ac:dyDescent="0.2">
      <c r="A68" s="154"/>
      <c r="B68" s="155"/>
      <c r="C68" s="190" t="s">
        <v>196</v>
      </c>
      <c r="D68" s="160"/>
      <c r="E68" s="161">
        <v>4.62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58"/>
      <c r="Z68" s="147"/>
      <c r="AA68" s="147"/>
      <c r="AB68" s="147"/>
      <c r="AC68" s="147"/>
      <c r="AD68" s="147"/>
      <c r="AE68" s="147"/>
      <c r="AF68" s="147"/>
      <c r="AG68" s="147" t="s">
        <v>117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x14ac:dyDescent="0.2">
      <c r="A69" s="167" t="s">
        <v>107</v>
      </c>
      <c r="B69" s="168" t="s">
        <v>76</v>
      </c>
      <c r="C69" s="188" t="s">
        <v>77</v>
      </c>
      <c r="D69" s="169"/>
      <c r="E69" s="170"/>
      <c r="F69" s="171"/>
      <c r="G69" s="172">
        <f>SUMIF(AG70:AG74,"&lt;&gt;NOR",G70:G74)</f>
        <v>0</v>
      </c>
      <c r="H69" s="166"/>
      <c r="I69" s="166">
        <f>SUM(I70:I74)</f>
        <v>0</v>
      </c>
      <c r="J69" s="166"/>
      <c r="K69" s="166">
        <f>SUM(K70:K74)</f>
        <v>0</v>
      </c>
      <c r="L69" s="166"/>
      <c r="M69" s="166">
        <f>SUM(M70:M74)</f>
        <v>0</v>
      </c>
      <c r="N69" s="165"/>
      <c r="O69" s="165">
        <f>SUM(O70:O74)</f>
        <v>0</v>
      </c>
      <c r="P69" s="165"/>
      <c r="Q69" s="165">
        <f>SUM(Q70:Q74)</f>
        <v>0</v>
      </c>
      <c r="R69" s="166"/>
      <c r="S69" s="166"/>
      <c r="T69" s="166"/>
      <c r="U69" s="166"/>
      <c r="V69" s="166">
        <f>SUM(V70:V74)</f>
        <v>38.11</v>
      </c>
      <c r="W69" s="166"/>
      <c r="X69" s="166"/>
      <c r="Y69" s="166"/>
      <c r="AG69" t="s">
        <v>108</v>
      </c>
    </row>
    <row r="70" spans="1:60" outlineLevel="1" x14ac:dyDescent="0.2">
      <c r="A70" s="174">
        <v>29</v>
      </c>
      <c r="B70" s="175" t="s">
        <v>197</v>
      </c>
      <c r="C70" s="189" t="s">
        <v>198</v>
      </c>
      <c r="D70" s="176" t="s">
        <v>156</v>
      </c>
      <c r="E70" s="177">
        <v>26.615100000000002</v>
      </c>
      <c r="F70" s="178"/>
      <c r="G70" s="179">
        <f>ROUND(E70*F70,2)</f>
        <v>0</v>
      </c>
      <c r="H70" s="159"/>
      <c r="I70" s="158">
        <f>ROUND(E70*H70,2)</f>
        <v>0</v>
      </c>
      <c r="J70" s="159"/>
      <c r="K70" s="158">
        <f>ROUND(E70*J70,2)</f>
        <v>0</v>
      </c>
      <c r="L70" s="158">
        <v>21</v>
      </c>
      <c r="M70" s="158">
        <f>G70*(1+L70/100)</f>
        <v>0</v>
      </c>
      <c r="N70" s="157">
        <v>0</v>
      </c>
      <c r="O70" s="157">
        <f>ROUND(E70*N70,2)</f>
        <v>0</v>
      </c>
      <c r="P70" s="157">
        <v>0</v>
      </c>
      <c r="Q70" s="157">
        <f>ROUND(E70*P70,2)</f>
        <v>0</v>
      </c>
      <c r="R70" s="158"/>
      <c r="S70" s="158" t="s">
        <v>112</v>
      </c>
      <c r="T70" s="158" t="s">
        <v>112</v>
      </c>
      <c r="U70" s="158">
        <v>0.49</v>
      </c>
      <c r="V70" s="158">
        <f>ROUND(E70*U70,2)</f>
        <v>13.04</v>
      </c>
      <c r="W70" s="158"/>
      <c r="X70" s="158" t="s">
        <v>199</v>
      </c>
      <c r="Y70" s="158" t="s">
        <v>114</v>
      </c>
      <c r="Z70" s="147"/>
      <c r="AA70" s="147"/>
      <c r="AB70" s="147"/>
      <c r="AC70" s="147"/>
      <c r="AD70" s="147"/>
      <c r="AE70" s="147"/>
      <c r="AF70" s="147"/>
      <c r="AG70" s="147" t="s">
        <v>200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2" x14ac:dyDescent="0.2">
      <c r="A71" s="154"/>
      <c r="B71" s="155"/>
      <c r="C71" s="254" t="s">
        <v>201</v>
      </c>
      <c r="D71" s="255"/>
      <c r="E71" s="255"/>
      <c r="F71" s="255"/>
      <c r="G71" s="255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58"/>
      <c r="Z71" s="147"/>
      <c r="AA71" s="147"/>
      <c r="AB71" s="147"/>
      <c r="AC71" s="147"/>
      <c r="AD71" s="147"/>
      <c r="AE71" s="147"/>
      <c r="AF71" s="147"/>
      <c r="AG71" s="147" t="s">
        <v>174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80">
        <v>30</v>
      </c>
      <c r="B72" s="181" t="s">
        <v>202</v>
      </c>
      <c r="C72" s="191" t="s">
        <v>203</v>
      </c>
      <c r="D72" s="182" t="s">
        <v>156</v>
      </c>
      <c r="E72" s="183">
        <v>505.68698000000001</v>
      </c>
      <c r="F72" s="184"/>
      <c r="G72" s="185">
        <f>ROUND(E72*F72,2)</f>
        <v>0</v>
      </c>
      <c r="H72" s="159"/>
      <c r="I72" s="158">
        <f>ROUND(E72*H72,2)</f>
        <v>0</v>
      </c>
      <c r="J72" s="159"/>
      <c r="K72" s="158">
        <f>ROUND(E72*J72,2)</f>
        <v>0</v>
      </c>
      <c r="L72" s="158">
        <v>21</v>
      </c>
      <c r="M72" s="158">
        <f>G72*(1+L72/100)</f>
        <v>0</v>
      </c>
      <c r="N72" s="157">
        <v>0</v>
      </c>
      <c r="O72" s="157">
        <f>ROUND(E72*N72,2)</f>
        <v>0</v>
      </c>
      <c r="P72" s="157">
        <v>0</v>
      </c>
      <c r="Q72" s="157">
        <f>ROUND(E72*P72,2)</f>
        <v>0</v>
      </c>
      <c r="R72" s="158"/>
      <c r="S72" s="158" t="s">
        <v>112</v>
      </c>
      <c r="T72" s="158" t="s">
        <v>112</v>
      </c>
      <c r="U72" s="158">
        <v>0</v>
      </c>
      <c r="V72" s="158">
        <f>ROUND(E72*U72,2)</f>
        <v>0</v>
      </c>
      <c r="W72" s="158"/>
      <c r="X72" s="158" t="s">
        <v>199</v>
      </c>
      <c r="Y72" s="158" t="s">
        <v>114</v>
      </c>
      <c r="Z72" s="147"/>
      <c r="AA72" s="147"/>
      <c r="AB72" s="147"/>
      <c r="AC72" s="147"/>
      <c r="AD72" s="147"/>
      <c r="AE72" s="147"/>
      <c r="AF72" s="147"/>
      <c r="AG72" s="147" t="s">
        <v>200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80">
        <v>31</v>
      </c>
      <c r="B73" s="181" t="s">
        <v>204</v>
      </c>
      <c r="C73" s="191" t="s">
        <v>205</v>
      </c>
      <c r="D73" s="182" t="s">
        <v>156</v>
      </c>
      <c r="E73" s="183">
        <v>26.615100000000002</v>
      </c>
      <c r="F73" s="184"/>
      <c r="G73" s="185">
        <f>ROUND(E73*F73,2)</f>
        <v>0</v>
      </c>
      <c r="H73" s="159"/>
      <c r="I73" s="158">
        <f>ROUND(E73*H73,2)</f>
        <v>0</v>
      </c>
      <c r="J73" s="159"/>
      <c r="K73" s="158">
        <f>ROUND(E73*J73,2)</f>
        <v>0</v>
      </c>
      <c r="L73" s="158">
        <v>21</v>
      </c>
      <c r="M73" s="158">
        <f>G73*(1+L73/100)</f>
        <v>0</v>
      </c>
      <c r="N73" s="157">
        <v>0</v>
      </c>
      <c r="O73" s="157">
        <f>ROUND(E73*N73,2)</f>
        <v>0</v>
      </c>
      <c r="P73" s="157">
        <v>0</v>
      </c>
      <c r="Q73" s="157">
        <f>ROUND(E73*P73,2)</f>
        <v>0</v>
      </c>
      <c r="R73" s="158"/>
      <c r="S73" s="158" t="s">
        <v>112</v>
      </c>
      <c r="T73" s="158" t="s">
        <v>112</v>
      </c>
      <c r="U73" s="158">
        <v>0.94199999999999995</v>
      </c>
      <c r="V73" s="158">
        <f>ROUND(E73*U73,2)</f>
        <v>25.07</v>
      </c>
      <c r="W73" s="158"/>
      <c r="X73" s="158" t="s">
        <v>199</v>
      </c>
      <c r="Y73" s="158" t="s">
        <v>114</v>
      </c>
      <c r="Z73" s="147"/>
      <c r="AA73" s="147"/>
      <c r="AB73" s="147"/>
      <c r="AC73" s="147"/>
      <c r="AD73" s="147"/>
      <c r="AE73" s="147"/>
      <c r="AF73" s="147"/>
      <c r="AG73" s="147" t="s">
        <v>200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80">
        <v>32</v>
      </c>
      <c r="B74" s="181" t="s">
        <v>206</v>
      </c>
      <c r="C74" s="191" t="s">
        <v>207</v>
      </c>
      <c r="D74" s="182" t="s">
        <v>156</v>
      </c>
      <c r="E74" s="183">
        <v>26.615100000000002</v>
      </c>
      <c r="F74" s="184"/>
      <c r="G74" s="185">
        <f>ROUND(E74*F74,2)</f>
        <v>0</v>
      </c>
      <c r="H74" s="159"/>
      <c r="I74" s="158">
        <f>ROUND(E74*H74,2)</f>
        <v>0</v>
      </c>
      <c r="J74" s="159"/>
      <c r="K74" s="158">
        <f>ROUND(E74*J74,2)</f>
        <v>0</v>
      </c>
      <c r="L74" s="158">
        <v>21</v>
      </c>
      <c r="M74" s="158">
        <f>G74*(1+L74/100)</f>
        <v>0</v>
      </c>
      <c r="N74" s="157">
        <v>0</v>
      </c>
      <c r="O74" s="157">
        <f>ROUND(E74*N74,2)</f>
        <v>0</v>
      </c>
      <c r="P74" s="157">
        <v>0</v>
      </c>
      <c r="Q74" s="157">
        <f>ROUND(E74*P74,2)</f>
        <v>0</v>
      </c>
      <c r="R74" s="158"/>
      <c r="S74" s="158" t="s">
        <v>112</v>
      </c>
      <c r="T74" s="158" t="s">
        <v>112</v>
      </c>
      <c r="U74" s="158">
        <v>0</v>
      </c>
      <c r="V74" s="158">
        <f>ROUND(E74*U74,2)</f>
        <v>0</v>
      </c>
      <c r="W74" s="158"/>
      <c r="X74" s="158" t="s">
        <v>199</v>
      </c>
      <c r="Y74" s="158" t="s">
        <v>114</v>
      </c>
      <c r="Z74" s="147"/>
      <c r="AA74" s="147"/>
      <c r="AB74" s="147"/>
      <c r="AC74" s="147"/>
      <c r="AD74" s="147"/>
      <c r="AE74" s="147"/>
      <c r="AF74" s="147"/>
      <c r="AG74" s="147" t="s">
        <v>200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x14ac:dyDescent="0.2">
      <c r="A75" s="167" t="s">
        <v>107</v>
      </c>
      <c r="B75" s="168" t="s">
        <v>79</v>
      </c>
      <c r="C75" s="188" t="s">
        <v>29</v>
      </c>
      <c r="D75" s="169"/>
      <c r="E75" s="170"/>
      <c r="F75" s="171"/>
      <c r="G75" s="172">
        <f>SUMIF(AG76:AG81,"&lt;&gt;NOR",G76:G81)</f>
        <v>0</v>
      </c>
      <c r="H75" s="166"/>
      <c r="I75" s="166">
        <f>SUM(I76:I81)</f>
        <v>0</v>
      </c>
      <c r="J75" s="166"/>
      <c r="K75" s="166">
        <f>SUM(K76:K81)</f>
        <v>0</v>
      </c>
      <c r="L75" s="166"/>
      <c r="M75" s="166">
        <f>SUM(M76:M81)</f>
        <v>0</v>
      </c>
      <c r="N75" s="165"/>
      <c r="O75" s="165">
        <f>SUM(O76:O81)</f>
        <v>0</v>
      </c>
      <c r="P75" s="165"/>
      <c r="Q75" s="165">
        <f>SUM(Q76:Q81)</f>
        <v>0</v>
      </c>
      <c r="R75" s="166"/>
      <c r="S75" s="166"/>
      <c r="T75" s="166"/>
      <c r="U75" s="166"/>
      <c r="V75" s="166">
        <f>SUM(V76:V81)</f>
        <v>0</v>
      </c>
      <c r="W75" s="166"/>
      <c r="X75" s="166"/>
      <c r="Y75" s="166"/>
      <c r="AG75" t="s">
        <v>108</v>
      </c>
    </row>
    <row r="76" spans="1:60" outlineLevel="1" x14ac:dyDescent="0.2">
      <c r="A76" s="174">
        <v>33</v>
      </c>
      <c r="B76" s="175" t="s">
        <v>208</v>
      </c>
      <c r="C76" s="189" t="s">
        <v>209</v>
      </c>
      <c r="D76" s="176" t="s">
        <v>210</v>
      </c>
      <c r="E76" s="177">
        <v>1</v>
      </c>
      <c r="F76" s="178"/>
      <c r="G76" s="179">
        <f>ROUND(E76*F76,2)</f>
        <v>0</v>
      </c>
      <c r="H76" s="159"/>
      <c r="I76" s="158">
        <f>ROUND(E76*H76,2)</f>
        <v>0</v>
      </c>
      <c r="J76" s="159"/>
      <c r="K76" s="158">
        <f>ROUND(E76*J76,2)</f>
        <v>0</v>
      </c>
      <c r="L76" s="158">
        <v>21</v>
      </c>
      <c r="M76" s="158">
        <f>G76*(1+L76/100)</f>
        <v>0</v>
      </c>
      <c r="N76" s="157">
        <v>0</v>
      </c>
      <c r="O76" s="157">
        <f>ROUND(E76*N76,2)</f>
        <v>0</v>
      </c>
      <c r="P76" s="157">
        <v>0</v>
      </c>
      <c r="Q76" s="157">
        <f>ROUND(E76*P76,2)</f>
        <v>0</v>
      </c>
      <c r="R76" s="158"/>
      <c r="S76" s="158" t="s">
        <v>112</v>
      </c>
      <c r="T76" s="158" t="s">
        <v>143</v>
      </c>
      <c r="U76" s="158">
        <v>0</v>
      </c>
      <c r="V76" s="158">
        <f>ROUND(E76*U76,2)</f>
        <v>0</v>
      </c>
      <c r="W76" s="158"/>
      <c r="X76" s="158" t="s">
        <v>211</v>
      </c>
      <c r="Y76" s="158" t="s">
        <v>114</v>
      </c>
      <c r="Z76" s="147"/>
      <c r="AA76" s="147"/>
      <c r="AB76" s="147"/>
      <c r="AC76" s="147"/>
      <c r="AD76" s="147"/>
      <c r="AE76" s="147"/>
      <c r="AF76" s="147"/>
      <c r="AG76" s="147" t="s">
        <v>212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2" x14ac:dyDescent="0.2">
      <c r="A77" s="154"/>
      <c r="B77" s="155"/>
      <c r="C77" s="254" t="s">
        <v>213</v>
      </c>
      <c r="D77" s="255"/>
      <c r="E77" s="255"/>
      <c r="F77" s="255"/>
      <c r="G77" s="255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58"/>
      <c r="Z77" s="147"/>
      <c r="AA77" s="147"/>
      <c r="AB77" s="147"/>
      <c r="AC77" s="147"/>
      <c r="AD77" s="147"/>
      <c r="AE77" s="147"/>
      <c r="AF77" s="147"/>
      <c r="AG77" s="147" t="s">
        <v>174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74">
        <v>34</v>
      </c>
      <c r="B78" s="175" t="s">
        <v>214</v>
      </c>
      <c r="C78" s="189" t="s">
        <v>215</v>
      </c>
      <c r="D78" s="176" t="s">
        <v>210</v>
      </c>
      <c r="E78" s="177">
        <v>1</v>
      </c>
      <c r="F78" s="178"/>
      <c r="G78" s="179">
        <f>ROUND(E78*F78,2)</f>
        <v>0</v>
      </c>
      <c r="H78" s="159"/>
      <c r="I78" s="158">
        <f>ROUND(E78*H78,2)</f>
        <v>0</v>
      </c>
      <c r="J78" s="159"/>
      <c r="K78" s="158">
        <f>ROUND(E78*J78,2)</f>
        <v>0</v>
      </c>
      <c r="L78" s="158">
        <v>21</v>
      </c>
      <c r="M78" s="158">
        <f>G78*(1+L78/100)</f>
        <v>0</v>
      </c>
      <c r="N78" s="157">
        <v>0</v>
      </c>
      <c r="O78" s="157">
        <f>ROUND(E78*N78,2)</f>
        <v>0</v>
      </c>
      <c r="P78" s="157">
        <v>0</v>
      </c>
      <c r="Q78" s="157">
        <f>ROUND(E78*P78,2)</f>
        <v>0</v>
      </c>
      <c r="R78" s="158"/>
      <c r="S78" s="158" t="s">
        <v>112</v>
      </c>
      <c r="T78" s="158" t="s">
        <v>143</v>
      </c>
      <c r="U78" s="158">
        <v>0</v>
      </c>
      <c r="V78" s="158">
        <f>ROUND(E78*U78,2)</f>
        <v>0</v>
      </c>
      <c r="W78" s="158"/>
      <c r="X78" s="158" t="s">
        <v>211</v>
      </c>
      <c r="Y78" s="158" t="s">
        <v>114</v>
      </c>
      <c r="Z78" s="147"/>
      <c r="AA78" s="147"/>
      <c r="AB78" s="147"/>
      <c r="AC78" s="147"/>
      <c r="AD78" s="147"/>
      <c r="AE78" s="147"/>
      <c r="AF78" s="147"/>
      <c r="AG78" s="147" t="s">
        <v>212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2" x14ac:dyDescent="0.2">
      <c r="A79" s="154"/>
      <c r="B79" s="155"/>
      <c r="C79" s="254" t="s">
        <v>216</v>
      </c>
      <c r="D79" s="255"/>
      <c r="E79" s="255"/>
      <c r="F79" s="255"/>
      <c r="G79" s="255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7"/>
      <c r="AA79" s="147"/>
      <c r="AB79" s="147"/>
      <c r="AC79" s="147"/>
      <c r="AD79" s="147"/>
      <c r="AE79" s="147"/>
      <c r="AF79" s="147"/>
      <c r="AG79" s="147" t="s">
        <v>174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2">
      <c r="A80" s="154"/>
      <c r="B80" s="155"/>
      <c r="C80" s="193" t="s">
        <v>217</v>
      </c>
      <c r="D80" s="162"/>
      <c r="E80" s="163"/>
      <c r="F80" s="164"/>
      <c r="G80" s="164"/>
      <c r="H80" s="158"/>
      <c r="I80" s="158"/>
      <c r="J80" s="158"/>
      <c r="K80" s="158"/>
      <c r="L80" s="158"/>
      <c r="M80" s="158"/>
      <c r="N80" s="157"/>
      <c r="O80" s="157"/>
      <c r="P80" s="157"/>
      <c r="Q80" s="157"/>
      <c r="R80" s="158"/>
      <c r="S80" s="158"/>
      <c r="T80" s="158"/>
      <c r="U80" s="158"/>
      <c r="V80" s="158"/>
      <c r="W80" s="158"/>
      <c r="X80" s="158"/>
      <c r="Y80" s="158"/>
      <c r="Z80" s="147"/>
      <c r="AA80" s="147"/>
      <c r="AB80" s="147"/>
      <c r="AC80" s="147"/>
      <c r="AD80" s="147"/>
      <c r="AE80" s="147"/>
      <c r="AF80" s="147"/>
      <c r="AG80" s="147" t="s">
        <v>174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ht="22.5" outlineLevel="3" x14ac:dyDescent="0.2">
      <c r="A81" s="154"/>
      <c r="B81" s="155"/>
      <c r="C81" s="256" t="s">
        <v>218</v>
      </c>
      <c r="D81" s="257"/>
      <c r="E81" s="257"/>
      <c r="F81" s="257"/>
      <c r="G81" s="257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58"/>
      <c r="Z81" s="147"/>
      <c r="AA81" s="147"/>
      <c r="AB81" s="147"/>
      <c r="AC81" s="147"/>
      <c r="AD81" s="147"/>
      <c r="AE81" s="147"/>
      <c r="AF81" s="147"/>
      <c r="AG81" s="147" t="s">
        <v>174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86" t="str">
        <f>C81</f>
        <v>Kompletační činnost (dodržování BOZP, úklid, vzorkování, dokumentace skutečného provední stavby, aj..)</v>
      </c>
      <c r="BB81" s="147"/>
      <c r="BC81" s="147"/>
      <c r="BD81" s="147"/>
      <c r="BE81" s="147"/>
      <c r="BF81" s="147"/>
      <c r="BG81" s="147"/>
      <c r="BH81" s="147"/>
    </row>
    <row r="82" spans="1:60" x14ac:dyDescent="0.2">
      <c r="A82" s="3"/>
      <c r="B82" s="4"/>
      <c r="C82" s="194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E82">
        <v>12</v>
      </c>
      <c r="AF82">
        <v>21</v>
      </c>
      <c r="AG82" t="s">
        <v>93</v>
      </c>
    </row>
    <row r="83" spans="1:60" x14ac:dyDescent="0.2">
      <c r="A83" s="150"/>
      <c r="B83" s="151" t="s">
        <v>31</v>
      </c>
      <c r="C83" s="195"/>
      <c r="D83" s="152"/>
      <c r="E83" s="153"/>
      <c r="F83" s="153"/>
      <c r="G83" s="173">
        <f>G8+G13+G27+G31+G38+G40+G42+G46+G52+G60+G69+G75</f>
        <v>0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E83">
        <f>SUMIF(L7:L81,AE82,G7:G81)</f>
        <v>0</v>
      </c>
      <c r="AF83">
        <f>SUMIF(L7:L81,AF82,G7:G81)</f>
        <v>0</v>
      </c>
      <c r="AG83" t="s">
        <v>219</v>
      </c>
    </row>
    <row r="84" spans="1:60" x14ac:dyDescent="0.2">
      <c r="A84" s="3"/>
      <c r="B84" s="4"/>
      <c r="C84" s="194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60" x14ac:dyDescent="0.2">
      <c r="A85" s="3"/>
      <c r="B85" s="4"/>
      <c r="C85" s="194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60" x14ac:dyDescent="0.2">
      <c r="A86" s="265" t="s">
        <v>220</v>
      </c>
      <c r="B86" s="265"/>
      <c r="C86" s="266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60" x14ac:dyDescent="0.2">
      <c r="A87" s="267"/>
      <c r="B87" s="268"/>
      <c r="C87" s="269"/>
      <c r="D87" s="268"/>
      <c r="E87" s="268"/>
      <c r="F87" s="268"/>
      <c r="G87" s="270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AG87" t="s">
        <v>221</v>
      </c>
    </row>
    <row r="88" spans="1:60" x14ac:dyDescent="0.2">
      <c r="A88" s="271"/>
      <c r="B88" s="272"/>
      <c r="C88" s="273"/>
      <c r="D88" s="272"/>
      <c r="E88" s="272"/>
      <c r="F88" s="272"/>
      <c r="G88" s="274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60" x14ac:dyDescent="0.2">
      <c r="A89" s="271"/>
      <c r="B89" s="272"/>
      <c r="C89" s="273"/>
      <c r="D89" s="272"/>
      <c r="E89" s="272"/>
      <c r="F89" s="272"/>
      <c r="G89" s="274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60" x14ac:dyDescent="0.2">
      <c r="A90" s="271"/>
      <c r="B90" s="272"/>
      <c r="C90" s="273"/>
      <c r="D90" s="272"/>
      <c r="E90" s="272"/>
      <c r="F90" s="272"/>
      <c r="G90" s="274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60" x14ac:dyDescent="0.2">
      <c r="A91" s="275"/>
      <c r="B91" s="276"/>
      <c r="C91" s="277"/>
      <c r="D91" s="276"/>
      <c r="E91" s="276"/>
      <c r="F91" s="276"/>
      <c r="G91" s="278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60" x14ac:dyDescent="0.2">
      <c r="A92" s="3"/>
      <c r="B92" s="4"/>
      <c r="C92" s="194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60" x14ac:dyDescent="0.2">
      <c r="C93" s="196"/>
      <c r="D93" s="10"/>
      <c r="AG93" t="s">
        <v>223</v>
      </c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UGft4VTpGM3pXC38frOKQXW3AsxsF04SA2fXb4YuYbCnZeDSvOytIKdXD8pMhBFHEqV/H1BfpNuWOjeSQ2XBA==" saltValue="+VXFcR9o95vPvadwWkPs6w==" spinCount="100000" sheet="1" objects="1" scenarios="1"/>
  <protectedRanges>
    <protectedRange sqref="F9:F78" name="Oblast2"/>
    <protectedRange algorithmName="SHA-512" hashValue="YlRewu7s+UJPtLiM9lfTw/BhF5xZDKiMYswOEvoJ+GLFPi7/ITiRH1p6gTCIGTWbTj68CuURPOppYsfd+c2L1Q==" saltValue="UVfVmg8Bq0MTYioVeg1nbw==" spinCount="100000" sqref="A1:G1048576" name="Oblast1"/>
  </protectedRanges>
  <mergeCells count="14">
    <mergeCell ref="A86:C86"/>
    <mergeCell ref="A87:G91"/>
    <mergeCell ref="C48:G48"/>
    <mergeCell ref="C49:G49"/>
    <mergeCell ref="C50:G50"/>
    <mergeCell ref="C57:G57"/>
    <mergeCell ref="C71:G71"/>
    <mergeCell ref="C77:G77"/>
    <mergeCell ref="C79:G79"/>
    <mergeCell ref="C81:G81"/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 Pol'!Názvy_tisku</vt:lpstr>
      <vt:lpstr>oadresa</vt:lpstr>
      <vt:lpstr>Stavba!Objednatel</vt:lpstr>
      <vt:lpstr>Stavba!Objekt</vt:lpstr>
      <vt:lpstr>'SO 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HP</cp:lastModifiedBy>
  <cp:lastPrinted>2019-03-19T12:27:02Z</cp:lastPrinted>
  <dcterms:created xsi:type="dcterms:W3CDTF">2009-04-08T07:15:50Z</dcterms:created>
  <dcterms:modified xsi:type="dcterms:W3CDTF">2024-03-18T09:32:14Z</dcterms:modified>
</cp:coreProperties>
</file>